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Tổng hợp" sheetId="7" r:id="rId1"/>
    <sheet name="BSĐK" sheetId="1" r:id="rId2"/>
    <sheet name="YHDP" sheetId="3" r:id="rId3"/>
    <sheet name="CĐ" sheetId="6" r:id="rId4"/>
  </sheets>
  <definedNames>
    <definedName name="_xlnm.Print_Titles" localSheetId="1">BSĐK!$9:$9</definedName>
  </definedNames>
  <calcPr calcId="125725"/>
</workbook>
</file>

<file path=xl/calcChain.xml><?xml version="1.0" encoding="utf-8"?>
<calcChain xmlns="http://schemas.openxmlformats.org/spreadsheetml/2006/main">
  <c r="I10" i="6"/>
  <c r="H12"/>
  <c r="I12" s="1"/>
  <c r="I11"/>
  <c r="I13" l="1"/>
  <c r="E13" i="7"/>
  <c r="E16" s="1"/>
  <c r="D13"/>
  <c r="D16" s="1"/>
  <c r="I10" i="1"/>
  <c r="J14" l="1"/>
  <c r="K14" s="1"/>
  <c r="I11"/>
  <c r="J11" s="1"/>
  <c r="K11" s="1"/>
  <c r="I12"/>
  <c r="J12" s="1"/>
  <c r="K12" s="1"/>
  <c r="I13"/>
  <c r="J13" s="1"/>
  <c r="K13" s="1"/>
  <c r="J10"/>
  <c r="K10" s="1"/>
  <c r="J12" i="6"/>
  <c r="J13" s="1"/>
  <c r="I10" i="3"/>
  <c r="H11" i="6"/>
  <c r="J11" s="1"/>
  <c r="H10"/>
  <c r="H12" i="3"/>
  <c r="I12" s="1"/>
  <c r="H11"/>
  <c r="H13" i="6" l="1"/>
  <c r="J10"/>
  <c r="H13" i="3"/>
  <c r="I11"/>
  <c r="J11" s="1"/>
  <c r="J10"/>
  <c r="I13"/>
  <c r="J12"/>
  <c r="J13" s="1"/>
  <c r="J15" i="1"/>
  <c r="K15"/>
  <c r="I15"/>
</calcChain>
</file>

<file path=xl/sharedStrings.xml><?xml version="1.0" encoding="utf-8"?>
<sst xmlns="http://schemas.openxmlformats.org/spreadsheetml/2006/main" count="186" uniqueCount="101">
  <si>
    <t xml:space="preserve">    ĐẠI HỌC THÁI NGUYÊN</t>
  </si>
  <si>
    <t>TRƯỜNG ĐẠI HỌC Y DƯỢC</t>
  </si>
  <si>
    <t>STT</t>
  </si>
  <si>
    <t>và tên</t>
  </si>
  <si>
    <t>Mã SV</t>
  </si>
  <si>
    <t>Họ</t>
  </si>
  <si>
    <t>Ngày sinh</t>
  </si>
  <si>
    <t>Lớp</t>
  </si>
  <si>
    <t>Mức miễn giảm</t>
  </si>
  <si>
    <t>Ghi chú</t>
  </si>
  <si>
    <t>DTY1053210109 </t>
  </si>
  <si>
    <t>Lăng Thu</t>
  </si>
  <si>
    <t>Hà</t>
  </si>
  <si>
    <t>02/12/1991</t>
  </si>
  <si>
    <t>K43A</t>
  </si>
  <si>
    <t>DTY1053210267 </t>
  </si>
  <si>
    <t xml:space="preserve">Phạm Thành </t>
  </si>
  <si>
    <t>Lộc</t>
  </si>
  <si>
    <t>10/10/1992</t>
  </si>
  <si>
    <t>K43D</t>
  </si>
  <si>
    <t>DTY1053210107</t>
  </si>
  <si>
    <t xml:space="preserve">Bàn Thị </t>
  </si>
  <si>
    <t>27/11/1991</t>
  </si>
  <si>
    <t>DTY1053210264</t>
  </si>
  <si>
    <t>Bế Thị Hồng</t>
  </si>
  <si>
    <t>Loan</t>
  </si>
  <si>
    <t>01/11/1992</t>
  </si>
  <si>
    <t>DTY1053210026</t>
  </si>
  <si>
    <t xml:space="preserve">Hoàng Thị </t>
  </si>
  <si>
    <t>Bèn</t>
  </si>
  <si>
    <t>02/4/1991</t>
  </si>
  <si>
    <t xml:space="preserve">Hà Thị </t>
  </si>
  <si>
    <t xml:space="preserve">Nông Thị </t>
  </si>
  <si>
    <t>Ánh</t>
  </si>
  <si>
    <t>DTY1053230001</t>
  </si>
  <si>
    <t>01/01/1992</t>
  </si>
  <si>
    <t>DTY1053230007 </t>
  </si>
  <si>
    <t>Chu Thị Thu</t>
  </si>
  <si>
    <t>21/11/1992</t>
  </si>
  <si>
    <t>DTY1053230039 </t>
  </si>
  <si>
    <t>Nông Việt</t>
  </si>
  <si>
    <t>Thùy</t>
  </si>
  <si>
    <t>24/11/1991</t>
  </si>
  <si>
    <t>DTY1317203320011</t>
  </si>
  <si>
    <t>Lơ</t>
  </si>
  <si>
    <t>23/8/1994</t>
  </si>
  <si>
    <t>DTY1317203320010</t>
  </si>
  <si>
    <t xml:space="preserve">Phùng Thị </t>
  </si>
  <si>
    <t>Liên</t>
  </si>
  <si>
    <t>26/12/1996</t>
  </si>
  <si>
    <t>DTY1317203320013</t>
  </si>
  <si>
    <t>Hà Thị Thúy</t>
  </si>
  <si>
    <t>Nga</t>
  </si>
  <si>
    <t>24/8/1995</t>
  </si>
  <si>
    <t>NGƯỜI LẬP BIỂU</t>
  </si>
  <si>
    <t>KT.HIỆU TRƯỞNG</t>
  </si>
  <si>
    <t>PHÓ TRƯỞNG PHÒNG</t>
  </si>
  <si>
    <t>PHÓ HIỆU TRƯỞNG</t>
  </si>
  <si>
    <t>ThS. Lê Thị Lựu</t>
  </si>
  <si>
    <t>Hà Thị Trưng</t>
  </si>
  <si>
    <t>PGS.TS Nguyễn Tiến Dũng</t>
  </si>
  <si>
    <t>HP tháng 12/2015</t>
  </si>
  <si>
    <t>HP từ tháng 1/2016 - 6/2016</t>
  </si>
  <si>
    <t>Tổng</t>
  </si>
  <si>
    <t>Đối tượng</t>
  </si>
  <si>
    <t>Nùng - Xã ĐBKK</t>
  </si>
  <si>
    <t>Dao - Xã ĐBKK</t>
  </si>
  <si>
    <t>Tày - Xã ĐBKK</t>
  </si>
  <si>
    <t>DANH SÁCH SINH VIÊN LỚP BÁC SĨ Y HỌC DỰ PHÒNG KHÓA 4 ĐƯỢC HOÀN TRẢ 70% HỌC PHÍ</t>
  </si>
  <si>
    <t>(Đơn vị tính: Đồng)</t>
  </si>
  <si>
    <t>Tổng HP được hoàn trả từ tháng 12/2015 - 6/2016</t>
  </si>
  <si>
    <t>Ấn định danh sách gồm ba sinh viên với số tiền là chín triệu một trăm nghìn không trăm bảy mươi ba đồng.</t>
  </si>
  <si>
    <t>DANH SÁCH SINH VIÊN LỚP BÁC SĨ ĐA KHOA KHÓA 43 ĐƯỢC HOÀN TRẢ 70% HỌC PHÍ</t>
  </si>
  <si>
    <t>6 tháng</t>
  </si>
  <si>
    <t>7 tháng</t>
  </si>
  <si>
    <t xml:space="preserve">   ĐẠI HỌC THÁI NGUYÊN</t>
  </si>
  <si>
    <t>Hệ</t>
  </si>
  <si>
    <t>Ngành</t>
  </si>
  <si>
    <t>Đại học</t>
  </si>
  <si>
    <t>Bác sĩ đa khoa K43</t>
  </si>
  <si>
    <t>Bác sĩ Y học dự phòng K4</t>
  </si>
  <si>
    <t>Cộng (I)</t>
  </si>
  <si>
    <t>Cao đẳng</t>
  </si>
  <si>
    <t>KTXN K5</t>
  </si>
  <si>
    <t>Cộng (II)</t>
  </si>
  <si>
    <t>Cộng (III)= (I) + (II)</t>
  </si>
  <si>
    <t>Số SV được giảm</t>
  </si>
  <si>
    <t>Tổng số tiền được hoàn trả</t>
  </si>
  <si>
    <t>ĐƯỢC HOÀN TRẢ 70% HỌC PHÍ NĂM HỌC 2015 - 2016</t>
  </si>
  <si>
    <t xml:space="preserve">BẢNG TỔNG HỢP CÁC LỚP SINH VIÊN NĂM CUỐI </t>
  </si>
  <si>
    <t>Ấn định danh sách gồm năm sinh viên với số tiền là mười bảy triệu hai trăm hai mươi bảy nghìn tám trăm bốn mươi chín đồng</t>
  </si>
  <si>
    <t>KT.TRƯỞNG PHÒNG CT - HSSV</t>
  </si>
  <si>
    <t>NĂM HỌC 2015 - 2016</t>
  </si>
  <si>
    <t>Ấn định tổng số sinh viên năm cuối được hoàn trả 70% học phí là mười một sinh viên.</t>
  </si>
  <si>
    <t>(Kèm theo Quyết định số: 1420/QĐ-ĐHYD ngày 03 tháng 8 năm 2016)</t>
  </si>
  <si>
    <t>(Đã ký)</t>
  </si>
  <si>
    <t>Ấn định danh sách gồm ba sinh viên với số tiền là chín triệu hai trăm sáu mươi sáu nghìn chín trăm sáu mươi chín đồng.</t>
  </si>
  <si>
    <t xml:space="preserve">DANH SÁCH SINH VIÊN LỚP CAO ĐẲNG KĨ THUẬT XÉT NGHIỆM K5 ĐƯỢC HOÀN TRẢ 70% HỌC PHÍ </t>
  </si>
  <si>
    <t>Kèm theo Quyết định số: 1420/QĐ - ĐHYD ngày 03 tháng 8 năm 2016</t>
  </si>
  <si>
    <t>Ấn định tổng số tiền hoàn trả là ba mươi lăm triệu năm trăm chín mươi tư nghìn tám trăm chín mươi mốt đồng.</t>
  </si>
  <si>
    <t>(Kèm theo Quyết định số: 1420/QĐ-ĐHYD ngày 03 tháng 8  năm 2016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</si>
</sst>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1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2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/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/>
    <xf numFmtId="0" fontId="2" fillId="0" borderId="0" xfId="0" applyFont="1" applyAlignment="1"/>
    <xf numFmtId="0" fontId="1" fillId="0" borderId="10" xfId="0" applyFont="1" applyBorder="1"/>
    <xf numFmtId="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9" fontId="1" fillId="0" borderId="17" xfId="0" applyNumberFormat="1" applyFont="1" applyBorder="1" applyAlignment="1">
      <alignment horizontal="center"/>
    </xf>
    <xf numFmtId="9" fontId="1" fillId="0" borderId="20" xfId="0" applyNumberFormat="1" applyFont="1" applyBorder="1" applyAlignment="1">
      <alignment horizontal="center"/>
    </xf>
    <xf numFmtId="9" fontId="1" fillId="0" borderId="1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2" borderId="0" xfId="0" applyFont="1" applyFill="1" applyBorder="1"/>
    <xf numFmtId="49" fontId="1" fillId="0" borderId="0" xfId="0" applyNumberFormat="1" applyFont="1" applyBorder="1"/>
    <xf numFmtId="9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5" fillId="2" borderId="0" xfId="0" applyFont="1" applyFill="1" applyBorder="1"/>
    <xf numFmtId="49" fontId="5" fillId="0" borderId="0" xfId="0" applyNumberFormat="1" applyFont="1" applyBorder="1"/>
    <xf numFmtId="0" fontId="5" fillId="0" borderId="0" xfId="0" applyFont="1" applyBorder="1"/>
    <xf numFmtId="9" fontId="5" fillId="0" borderId="0" xfId="0" applyNumberFormat="1" applyFont="1" applyBorder="1" applyAlignment="1">
      <alignment horizontal="center"/>
    </xf>
    <xf numFmtId="0" fontId="6" fillId="0" borderId="0" xfId="0" applyFont="1" applyBorder="1"/>
    <xf numFmtId="0" fontId="7" fillId="2" borderId="0" xfId="0" applyFont="1" applyFill="1" applyBorder="1"/>
    <xf numFmtId="49" fontId="6" fillId="0" borderId="0" xfId="0" applyNumberFormat="1" applyFont="1" applyBorder="1"/>
    <xf numFmtId="0" fontId="6" fillId="0" borderId="0" xfId="0" applyFont="1"/>
    <xf numFmtId="0" fontId="1" fillId="0" borderId="11" xfId="0" applyFont="1" applyBorder="1" applyAlignment="1">
      <alignment horizontal="center"/>
    </xf>
    <xf numFmtId="0" fontId="1" fillId="2" borderId="6" xfId="0" applyFont="1" applyFill="1" applyBorder="1"/>
    <xf numFmtId="0" fontId="2" fillId="0" borderId="0" xfId="0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0" xfId="0" applyNumberFormat="1" applyFont="1"/>
    <xf numFmtId="0" fontId="5" fillId="2" borderId="0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1" fontId="2" fillId="2" borderId="1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right"/>
    </xf>
    <xf numFmtId="0" fontId="1" fillId="2" borderId="8" xfId="0" applyFont="1" applyFill="1" applyBorder="1"/>
    <xf numFmtId="49" fontId="1" fillId="0" borderId="7" xfId="0" applyNumberFormat="1" applyFont="1" applyBorder="1"/>
    <xf numFmtId="9" fontId="1" fillId="0" borderId="7" xfId="0" applyNumberFormat="1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0" xfId="0" applyFont="1" applyAlignment="1"/>
    <xf numFmtId="0" fontId="1" fillId="0" borderId="18" xfId="0" applyFont="1" applyBorder="1" applyAlignment="1"/>
    <xf numFmtId="0" fontId="1" fillId="2" borderId="24" xfId="0" applyFont="1" applyFill="1" applyBorder="1" applyAlignment="1"/>
    <xf numFmtId="49" fontId="1" fillId="0" borderId="23" xfId="0" applyNumberFormat="1" applyFont="1" applyBorder="1" applyAlignment="1"/>
    <xf numFmtId="9" fontId="1" fillId="0" borderId="23" xfId="0" applyNumberFormat="1" applyFont="1" applyBorder="1" applyAlignment="1"/>
    <xf numFmtId="9" fontId="1" fillId="0" borderId="23" xfId="0" applyNumberFormat="1" applyFont="1" applyBorder="1" applyAlignment="1">
      <alignment horizontal="center"/>
    </xf>
    <xf numFmtId="0" fontId="1" fillId="0" borderId="5" xfId="0" applyFont="1" applyBorder="1" applyAlignment="1"/>
    <xf numFmtId="49" fontId="1" fillId="0" borderId="2" xfId="0" applyNumberFormat="1" applyFont="1" applyBorder="1" applyAlignment="1"/>
    <xf numFmtId="0" fontId="1" fillId="0" borderId="2" xfId="0" applyFont="1" applyBorder="1" applyAlignment="1"/>
    <xf numFmtId="0" fontId="1" fillId="0" borderId="25" xfId="0" applyFont="1" applyBorder="1" applyAlignment="1"/>
    <xf numFmtId="0" fontId="1" fillId="0" borderId="12" xfId="0" applyFont="1" applyBorder="1" applyAlignment="1"/>
    <xf numFmtId="0" fontId="1" fillId="0" borderId="13" xfId="0" applyFont="1" applyBorder="1" applyAlignment="1"/>
    <xf numFmtId="49" fontId="1" fillId="0" borderId="11" xfId="0" applyNumberFormat="1" applyFont="1" applyBorder="1" applyAlignment="1"/>
    <xf numFmtId="0" fontId="1" fillId="0" borderId="16" xfId="0" applyFont="1" applyBorder="1" applyAlignment="1"/>
    <xf numFmtId="0" fontId="1" fillId="2" borderId="19" xfId="0" applyFont="1" applyFill="1" applyBorder="1" applyAlignment="1"/>
    <xf numFmtId="49" fontId="1" fillId="0" borderId="20" xfId="0" applyNumberFormat="1" applyFont="1" applyBorder="1" applyAlignment="1"/>
    <xf numFmtId="0" fontId="1" fillId="2" borderId="6" xfId="0" applyFont="1" applyFill="1" applyBorder="1" applyAlignment="1"/>
    <xf numFmtId="0" fontId="1" fillId="0" borderId="14" xfId="0" applyFont="1" applyBorder="1" applyAlignment="1"/>
    <xf numFmtId="0" fontId="1" fillId="0" borderId="21" xfId="0" applyFont="1" applyBorder="1" applyAlignment="1"/>
    <xf numFmtId="0" fontId="1" fillId="0" borderId="22" xfId="0" applyFont="1" applyBorder="1" applyAlignment="1"/>
    <xf numFmtId="49" fontId="1" fillId="0" borderId="17" xfId="0" applyNumberFormat="1" applyFont="1" applyBorder="1" applyAlignment="1"/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/>
    <xf numFmtId="3" fontId="1" fillId="2" borderId="26" xfId="0" applyNumberFormat="1" applyFont="1" applyFill="1" applyBorder="1" applyAlignment="1" applyProtection="1">
      <alignment wrapText="1"/>
    </xf>
    <xf numFmtId="3" fontId="1" fillId="2" borderId="30" xfId="0" applyNumberFormat="1" applyFont="1" applyFill="1" applyBorder="1" applyAlignment="1" applyProtection="1">
      <alignment wrapText="1"/>
    </xf>
    <xf numFmtId="3" fontId="1" fillId="0" borderId="2" xfId="0" applyNumberFormat="1" applyFont="1" applyBorder="1" applyAlignment="1">
      <alignment horizontal="right"/>
    </xf>
    <xf numFmtId="3" fontId="1" fillId="2" borderId="29" xfId="0" applyNumberFormat="1" applyFont="1" applyFill="1" applyBorder="1" applyAlignment="1" applyProtection="1">
      <alignment wrapText="1"/>
    </xf>
    <xf numFmtId="3" fontId="1" fillId="0" borderId="7" xfId="0" applyNumberFormat="1" applyFont="1" applyBorder="1" applyAlignment="1">
      <alignment horizontal="right"/>
    </xf>
    <xf numFmtId="3" fontId="2" fillId="2" borderId="1" xfId="0" applyNumberFormat="1" applyFont="1" applyFill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3" fontId="1" fillId="0" borderId="20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Border="1"/>
    <xf numFmtId="3" fontId="1" fillId="2" borderId="23" xfId="0" applyNumberFormat="1" applyFont="1" applyFill="1" applyBorder="1" applyAlignment="1">
      <alignment horizontal="right"/>
    </xf>
    <xf numFmtId="3" fontId="8" fillId="2" borderId="26" xfId="0" applyNumberFormat="1" applyFont="1" applyFill="1" applyBorder="1" applyAlignment="1" applyProtection="1">
      <alignment wrapText="1"/>
    </xf>
    <xf numFmtId="3" fontId="8" fillId="2" borderId="2" xfId="0" applyNumberFormat="1" applyFont="1" applyFill="1" applyBorder="1" applyAlignment="1" applyProtection="1">
      <alignment wrapText="1"/>
    </xf>
    <xf numFmtId="3" fontId="8" fillId="2" borderId="11" xfId="0" applyNumberFormat="1" applyFont="1" applyFill="1" applyBorder="1" applyAlignment="1" applyProtection="1">
      <alignment wrapText="1"/>
    </xf>
    <xf numFmtId="3" fontId="8" fillId="2" borderId="33" xfId="0" applyNumberFormat="1" applyFont="1" applyFill="1" applyBorder="1" applyAlignment="1" applyProtection="1">
      <alignment wrapText="1"/>
    </xf>
    <xf numFmtId="3" fontId="8" fillId="2" borderId="34" xfId="0" applyNumberFormat="1" applyFont="1" applyFill="1" applyBorder="1" applyAlignment="1" applyProtection="1">
      <alignment wrapText="1"/>
    </xf>
    <xf numFmtId="3" fontId="8" fillId="2" borderId="31" xfId="0" applyNumberFormat="1" applyFont="1" applyFill="1" applyBorder="1" applyAlignment="1" applyProtection="1">
      <alignment wrapText="1"/>
    </xf>
    <xf numFmtId="3" fontId="8" fillId="2" borderId="27" xfId="0" applyNumberFormat="1" applyFont="1" applyFill="1" applyBorder="1" applyAlignment="1" applyProtection="1">
      <alignment wrapText="1"/>
    </xf>
    <xf numFmtId="3" fontId="8" fillId="2" borderId="32" xfId="0" applyNumberFormat="1" applyFont="1" applyFill="1" applyBorder="1" applyAlignment="1" applyProtection="1">
      <alignment wrapText="1"/>
    </xf>
    <xf numFmtId="3" fontId="1" fillId="0" borderId="35" xfId="0" applyNumberFormat="1" applyFont="1" applyBorder="1" applyAlignment="1">
      <alignment horizontal="right"/>
    </xf>
    <xf numFmtId="3" fontId="1" fillId="0" borderId="0" xfId="0" applyNumberFormat="1" applyFont="1"/>
    <xf numFmtId="3" fontId="4" fillId="2" borderId="0" xfId="0" applyNumberFormat="1" applyFont="1" applyFill="1" applyAlignment="1">
      <alignment horizontal="center"/>
    </xf>
    <xf numFmtId="3" fontId="9" fillId="2" borderId="1" xfId="0" applyNumberFormat="1" applyFont="1" applyFill="1" applyBorder="1" applyAlignment="1" applyProtection="1">
      <alignment horizontal="right" wrapText="1"/>
    </xf>
    <xf numFmtId="0" fontId="1" fillId="0" borderId="11" xfId="0" applyFont="1" applyBorder="1" applyAlignment="1"/>
    <xf numFmtId="3" fontId="2" fillId="0" borderId="17" xfId="0" applyNumberFormat="1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1" fillId="0" borderId="38" xfId="0" applyFont="1" applyBorder="1" applyAlignment="1"/>
    <xf numFmtId="49" fontId="1" fillId="0" borderId="3" xfId="0" applyNumberFormat="1" applyFont="1" applyBorder="1" applyAlignment="1"/>
    <xf numFmtId="0" fontId="1" fillId="0" borderId="3" xfId="0" applyFont="1" applyBorder="1" applyAlignment="1"/>
    <xf numFmtId="9" fontId="1" fillId="0" borderId="3" xfId="0" applyNumberFormat="1" applyFont="1" applyBorder="1" applyAlignment="1">
      <alignment horizontal="center"/>
    </xf>
    <xf numFmtId="3" fontId="8" fillId="2" borderId="3" xfId="0" applyNumberFormat="1" applyFont="1" applyFill="1" applyBorder="1" applyAlignment="1" applyProtection="1">
      <alignment wrapText="1"/>
    </xf>
    <xf numFmtId="3" fontId="1" fillId="0" borderId="3" xfId="0" applyNumberFormat="1" applyFont="1" applyBorder="1" applyAlignment="1">
      <alignment horizontal="right"/>
    </xf>
    <xf numFmtId="0" fontId="1" fillId="2" borderId="0" xfId="0" applyFont="1" applyFill="1"/>
    <xf numFmtId="164" fontId="1" fillId="2" borderId="0" xfId="0" applyNumberFormat="1" applyFont="1" applyFill="1"/>
    <xf numFmtId="3" fontId="1" fillId="2" borderId="0" xfId="0" applyNumberFormat="1" applyFont="1" applyFill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1" fillId="2" borderId="41" xfId="0" applyNumberFormat="1" applyFont="1" applyFill="1" applyBorder="1" applyAlignment="1">
      <alignment horizontal="center"/>
    </xf>
    <xf numFmtId="0" fontId="11" fillId="2" borderId="41" xfId="0" applyNumberFormat="1" applyFont="1" applyFill="1" applyBorder="1"/>
    <xf numFmtId="0" fontId="1" fillId="2" borderId="39" xfId="0" applyNumberFormat="1" applyFont="1" applyFill="1" applyBorder="1" applyAlignment="1">
      <alignment horizontal="right"/>
    </xf>
    <xf numFmtId="3" fontId="1" fillId="2" borderId="39" xfId="0" applyNumberFormat="1" applyFont="1" applyFill="1" applyBorder="1" applyAlignment="1">
      <alignment horizontal="right"/>
    </xf>
    <xf numFmtId="0" fontId="1" fillId="2" borderId="2" xfId="0" applyNumberFormat="1" applyFont="1" applyFill="1" applyBorder="1" applyAlignment="1">
      <alignment horizontal="center"/>
    </xf>
    <xf numFmtId="0" fontId="11" fillId="2" borderId="2" xfId="0" applyNumberFormat="1" applyFont="1" applyFill="1" applyBorder="1"/>
    <xf numFmtId="0" fontId="1" fillId="2" borderId="2" xfId="0" applyNumberFormat="1" applyFont="1" applyFill="1" applyBorder="1" applyAlignment="1">
      <alignment horizontal="right"/>
    </xf>
    <xf numFmtId="3" fontId="1" fillId="2" borderId="2" xfId="0" applyNumberFormat="1" applyFont="1" applyFill="1" applyBorder="1" applyAlignment="1">
      <alignment horizontal="right"/>
    </xf>
    <xf numFmtId="0" fontId="2" fillId="2" borderId="12" xfId="0" applyNumberFormat="1" applyFont="1" applyFill="1" applyBorder="1" applyAlignment="1">
      <alignment horizontal="center"/>
    </xf>
    <xf numFmtId="0" fontId="2" fillId="2" borderId="11" xfId="0" applyNumberFormat="1" applyFont="1" applyFill="1" applyBorder="1" applyAlignment="1">
      <alignment horizontal="center"/>
    </xf>
    <xf numFmtId="0" fontId="2" fillId="2" borderId="11" xfId="0" applyNumberFormat="1" applyFont="1" applyFill="1" applyBorder="1" applyAlignment="1">
      <alignment horizontal="right"/>
    </xf>
    <xf numFmtId="3" fontId="2" fillId="2" borderId="11" xfId="0" applyNumberFormat="1" applyFont="1" applyFill="1" applyBorder="1" applyAlignment="1">
      <alignment horizontal="right"/>
    </xf>
    <xf numFmtId="0" fontId="2" fillId="2" borderId="43" xfId="0" applyNumberFormat="1" applyFont="1" applyFill="1" applyBorder="1" applyAlignment="1">
      <alignment horizontal="center" vertical="center" wrapText="1"/>
    </xf>
    <xf numFmtId="0" fontId="2" fillId="2" borderId="43" xfId="0" applyNumberFormat="1" applyFont="1" applyFill="1" applyBorder="1" applyAlignment="1">
      <alignment horizontal="center" vertical="center"/>
    </xf>
    <xf numFmtId="0" fontId="2" fillId="2" borderId="43" xfId="0" applyNumberFormat="1" applyFont="1" applyFill="1" applyBorder="1" applyAlignment="1">
      <alignment horizontal="center"/>
    </xf>
    <xf numFmtId="0" fontId="2" fillId="2" borderId="43" xfId="0" applyNumberFormat="1" applyFont="1" applyFill="1" applyBorder="1" applyAlignment="1"/>
    <xf numFmtId="3" fontId="2" fillId="2" borderId="43" xfId="0" applyNumberFormat="1" applyFont="1" applyFill="1" applyBorder="1" applyAlignment="1"/>
    <xf numFmtId="0" fontId="2" fillId="2" borderId="43" xfId="0" applyNumberFormat="1" applyFont="1" applyFill="1" applyBorder="1"/>
    <xf numFmtId="164" fontId="0" fillId="0" borderId="0" xfId="0" applyNumberFormat="1"/>
    <xf numFmtId="3" fontId="0" fillId="0" borderId="0" xfId="0" applyNumberFormat="1"/>
    <xf numFmtId="164" fontId="1" fillId="0" borderId="0" xfId="0" applyNumberFormat="1" applyFont="1"/>
    <xf numFmtId="164" fontId="12" fillId="0" borderId="0" xfId="0" applyNumberFormat="1" applyFont="1" applyAlignment="1">
      <alignment horizontal="center"/>
    </xf>
    <xf numFmtId="0" fontId="12" fillId="0" borderId="0" xfId="0" applyFont="1"/>
    <xf numFmtId="164" fontId="12" fillId="0" borderId="0" xfId="0" applyNumberFormat="1" applyFont="1"/>
    <xf numFmtId="3" fontId="12" fillId="0" borderId="0" xfId="0" applyNumberFormat="1" applyFont="1"/>
    <xf numFmtId="0" fontId="2" fillId="2" borderId="0" xfId="0" applyFont="1" applyFill="1" applyAlignment="1"/>
    <xf numFmtId="0" fontId="2" fillId="2" borderId="43" xfId="0" applyNumberFormat="1" applyFont="1" applyFill="1" applyBorder="1" applyAlignment="1">
      <alignment vertical="center" wrapText="1"/>
    </xf>
    <xf numFmtId="3" fontId="4" fillId="2" borderId="0" xfId="0" applyNumberFormat="1" applyFont="1" applyFill="1" applyAlignment="1">
      <alignment horizontal="center"/>
    </xf>
    <xf numFmtId="0" fontId="1" fillId="2" borderId="43" xfId="0" applyNumberFormat="1" applyFont="1" applyFill="1" applyBorder="1" applyAlignment="1">
      <alignment horizontal="right"/>
    </xf>
    <xf numFmtId="0" fontId="2" fillId="2" borderId="45" xfId="0" applyNumberFormat="1" applyFont="1" applyFill="1" applyBorder="1" applyAlignment="1">
      <alignment vertical="center" wrapText="1"/>
    </xf>
    <xf numFmtId="0" fontId="1" fillId="2" borderId="45" xfId="0" applyNumberFormat="1" applyFont="1" applyFill="1" applyBorder="1" applyAlignment="1">
      <alignment horizontal="center"/>
    </xf>
    <xf numFmtId="0" fontId="1" fillId="2" borderId="45" xfId="0" applyNumberFormat="1" applyFont="1" applyFill="1" applyBorder="1" applyAlignment="1"/>
    <xf numFmtId="0" fontId="1" fillId="2" borderId="45" xfId="0" applyNumberFormat="1" applyFont="1" applyFill="1" applyBorder="1" applyAlignment="1">
      <alignment horizontal="right"/>
    </xf>
    <xf numFmtId="3" fontId="1" fillId="2" borderId="45" xfId="0" applyNumberFormat="1" applyFont="1" applyFill="1" applyBorder="1" applyAlignment="1">
      <alignment horizontal="right"/>
    </xf>
    <xf numFmtId="3" fontId="12" fillId="0" borderId="0" xfId="0" applyNumberFormat="1" applyFont="1" applyAlignment="1">
      <alignment horizontal="center"/>
    </xf>
    <xf numFmtId="3" fontId="5" fillId="0" borderId="0" xfId="0" applyNumberFormat="1" applyFont="1" applyBorder="1"/>
    <xf numFmtId="3" fontId="2" fillId="2" borderId="45" xfId="0" applyNumberFormat="1" applyFont="1" applyFill="1" applyBorder="1" applyAlignment="1">
      <alignment horizontal="right"/>
    </xf>
    <xf numFmtId="0" fontId="13" fillId="0" borderId="0" xfId="0" applyFont="1"/>
    <xf numFmtId="164" fontId="13" fillId="0" borderId="0" xfId="0" applyNumberFormat="1" applyFont="1"/>
    <xf numFmtId="3" fontId="13" fillId="0" borderId="0" xfId="1" applyNumberFormat="1" applyFont="1"/>
    <xf numFmtId="0" fontId="0" fillId="0" borderId="0" xfId="0" applyFont="1"/>
    <xf numFmtId="0" fontId="14" fillId="0" borderId="0" xfId="0" applyFont="1"/>
    <xf numFmtId="3" fontId="13" fillId="0" borderId="0" xfId="0" applyNumberFormat="1" applyFont="1"/>
    <xf numFmtId="0" fontId="2" fillId="2" borderId="0" xfId="0" applyFont="1" applyFill="1" applyAlignment="1">
      <alignment horizontal="center"/>
    </xf>
    <xf numFmtId="16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164" fontId="2" fillId="2" borderId="40" xfId="0" applyNumberFormat="1" applyFont="1" applyFill="1" applyBorder="1" applyAlignment="1">
      <alignment horizontal="center" vertical="center" wrapText="1"/>
    </xf>
    <xf numFmtId="164" fontId="2" fillId="2" borderId="44" xfId="0" applyNumberFormat="1" applyFont="1" applyFill="1" applyBorder="1" applyAlignment="1">
      <alignment horizontal="center" vertical="center" wrapText="1"/>
    </xf>
    <xf numFmtId="164" fontId="2" fillId="2" borderId="42" xfId="0" applyNumberFormat="1" applyFont="1" applyFill="1" applyBorder="1" applyAlignment="1">
      <alignment horizontal="center" vertical="center" wrapText="1"/>
    </xf>
    <xf numFmtId="164" fontId="2" fillId="2" borderId="39" xfId="0" applyNumberFormat="1" applyFont="1" applyFill="1" applyBorder="1" applyAlignment="1">
      <alignment horizontal="center" vertical="center" wrapText="1"/>
    </xf>
    <xf numFmtId="164" fontId="2" fillId="2" borderId="41" xfId="0" applyNumberFormat="1" applyFont="1" applyFill="1" applyBorder="1" applyAlignment="1">
      <alignment horizontal="center" vertical="center" wrapText="1"/>
    </xf>
    <xf numFmtId="164" fontId="2" fillId="2" borderId="43" xfId="0" applyNumberFormat="1" applyFont="1" applyFill="1" applyBorder="1" applyAlignment="1">
      <alignment horizontal="center" vertical="center" wrapText="1"/>
    </xf>
    <xf numFmtId="0" fontId="2" fillId="2" borderId="39" xfId="0" applyNumberFormat="1" applyFont="1" applyFill="1" applyBorder="1" applyAlignment="1">
      <alignment horizontal="center" vertical="center" wrapText="1"/>
    </xf>
    <xf numFmtId="0" fontId="2" fillId="2" borderId="4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4" fillId="2" borderId="0" xfId="0" applyNumberFormat="1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</xdr:row>
      <xdr:rowOff>0</xdr:rowOff>
    </xdr:from>
    <xdr:to>
      <xdr:col>1</xdr:col>
      <xdr:colOff>990600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361950" y="4000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2</xdr:col>
      <xdr:colOff>219075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14325" y="40957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</xdr:row>
      <xdr:rowOff>19050</xdr:rowOff>
    </xdr:from>
    <xdr:to>
      <xdr:col>2</xdr:col>
      <xdr:colOff>190500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42900" y="4191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0</xdr:rowOff>
    </xdr:from>
    <xdr:to>
      <xdr:col>1</xdr:col>
      <xdr:colOff>1257300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9575" y="400050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topLeftCell="A13" workbookViewId="0">
      <selection activeCell="D11" sqref="D11"/>
    </sheetView>
  </sheetViews>
  <sheetFormatPr defaultRowHeight="15"/>
  <cols>
    <col min="1" max="1" width="10.28515625" customWidth="1"/>
    <col min="2" max="2" width="15" customWidth="1"/>
    <col min="3" max="3" width="23" customWidth="1"/>
    <col min="4" max="4" width="18.42578125" customWidth="1"/>
    <col min="5" max="5" width="28.85546875" customWidth="1"/>
    <col min="6" max="6" width="10.140625" bestFit="1" customWidth="1"/>
    <col min="7" max="7" width="10.140625" style="148" bestFit="1" customWidth="1"/>
  </cols>
  <sheetData>
    <row r="1" spans="1:9" ht="15.75">
      <c r="A1" s="123" t="s">
        <v>75</v>
      </c>
      <c r="B1" s="123"/>
      <c r="C1" s="123"/>
      <c r="D1" s="124"/>
      <c r="E1" s="125"/>
    </row>
    <row r="2" spans="1:9" ht="15.75">
      <c r="A2" s="126" t="s">
        <v>1</v>
      </c>
      <c r="B2" s="126"/>
      <c r="C2" s="126"/>
      <c r="D2" s="124"/>
      <c r="E2" s="125"/>
    </row>
    <row r="3" spans="1:9" ht="25.5" customHeight="1">
      <c r="A3" s="172" t="s">
        <v>89</v>
      </c>
      <c r="B3" s="172"/>
      <c r="C3" s="172"/>
      <c r="D3" s="172"/>
      <c r="E3" s="172"/>
      <c r="F3" s="172"/>
    </row>
    <row r="4" spans="1:9" ht="15.75">
      <c r="A4" s="172" t="s">
        <v>88</v>
      </c>
      <c r="B4" s="172"/>
      <c r="C4" s="172"/>
      <c r="D4" s="172"/>
      <c r="E4" s="172"/>
      <c r="F4" s="172"/>
      <c r="G4" s="154"/>
      <c r="H4" s="154"/>
      <c r="I4" s="154"/>
    </row>
    <row r="5" spans="1:9" ht="15.75">
      <c r="A5" s="189" t="s">
        <v>98</v>
      </c>
      <c r="B5" s="189"/>
      <c r="C5" s="189"/>
      <c r="D5" s="189"/>
      <c r="E5" s="189"/>
    </row>
    <row r="6" spans="1:9" ht="15.75">
      <c r="A6" s="127"/>
      <c r="B6" s="127"/>
      <c r="C6" s="127"/>
      <c r="D6" s="128"/>
      <c r="E6" s="111"/>
    </row>
    <row r="7" spans="1:9" ht="15.75">
      <c r="A7" s="127"/>
      <c r="B7" s="127"/>
      <c r="C7" s="127"/>
      <c r="D7" s="128"/>
      <c r="E7" s="156" t="s">
        <v>69</v>
      </c>
    </row>
    <row r="8" spans="1:9" ht="15.75" customHeight="1">
      <c r="A8" s="175" t="s">
        <v>76</v>
      </c>
      <c r="B8" s="178" t="s">
        <v>2</v>
      </c>
      <c r="C8" s="178" t="s">
        <v>77</v>
      </c>
      <c r="D8" s="181" t="s">
        <v>86</v>
      </c>
      <c r="E8" s="184" t="s">
        <v>87</v>
      </c>
    </row>
    <row r="9" spans="1:9" ht="15.75" customHeight="1">
      <c r="A9" s="176"/>
      <c r="B9" s="179"/>
      <c r="C9" s="179"/>
      <c r="D9" s="182"/>
      <c r="E9" s="185"/>
    </row>
    <row r="10" spans="1:9" ht="15.75" customHeight="1">
      <c r="A10" s="177"/>
      <c r="B10" s="180"/>
      <c r="C10" s="180"/>
      <c r="D10" s="183"/>
      <c r="E10" s="186"/>
    </row>
    <row r="11" spans="1:9" ht="24.75" customHeight="1">
      <c r="A11" s="187" t="s">
        <v>78</v>
      </c>
      <c r="B11" s="129">
        <v>1</v>
      </c>
      <c r="C11" s="130" t="s">
        <v>79</v>
      </c>
      <c r="D11" s="131">
        <v>5</v>
      </c>
      <c r="E11" s="132">
        <v>17227849</v>
      </c>
    </row>
    <row r="12" spans="1:9" ht="24.75" customHeight="1">
      <c r="A12" s="188"/>
      <c r="B12" s="133">
        <v>2</v>
      </c>
      <c r="C12" s="134" t="s">
        <v>80</v>
      </c>
      <c r="D12" s="135">
        <v>3</v>
      </c>
      <c r="E12" s="136">
        <v>9100073</v>
      </c>
    </row>
    <row r="13" spans="1:9" ht="24.75" customHeight="1">
      <c r="A13" s="155"/>
      <c r="B13" s="137"/>
      <c r="C13" s="138" t="s">
        <v>81</v>
      </c>
      <c r="D13" s="139">
        <f>SUM(D11:D12)</f>
        <v>8</v>
      </c>
      <c r="E13" s="140">
        <f>SUM(E11:E12)</f>
        <v>26327922</v>
      </c>
    </row>
    <row r="14" spans="1:9" ht="24.75" customHeight="1">
      <c r="A14" s="158" t="s">
        <v>82</v>
      </c>
      <c r="B14" s="159">
        <v>1</v>
      </c>
      <c r="C14" s="160" t="s">
        <v>83</v>
      </c>
      <c r="D14" s="161">
        <v>3</v>
      </c>
      <c r="E14" s="162">
        <v>9266969</v>
      </c>
    </row>
    <row r="15" spans="1:9" ht="24.75" customHeight="1">
      <c r="A15" s="141"/>
      <c r="B15" s="142"/>
      <c r="C15" s="143" t="s">
        <v>84</v>
      </c>
      <c r="D15" s="157">
        <v>3</v>
      </c>
      <c r="E15" s="165">
        <v>9266969</v>
      </c>
    </row>
    <row r="16" spans="1:9" ht="24.75" customHeight="1">
      <c r="A16" s="146"/>
      <c r="B16" s="146"/>
      <c r="C16" s="143" t="s">
        <v>85</v>
      </c>
      <c r="D16" s="144">
        <f t="shared" ref="D16" si="0">D13+D15</f>
        <v>11</v>
      </c>
      <c r="E16" s="145">
        <f>E13+E15</f>
        <v>35594891</v>
      </c>
      <c r="F16" s="148"/>
    </row>
    <row r="17" spans="1:6">
      <c r="D17" s="147"/>
      <c r="E17" s="148"/>
    </row>
    <row r="18" spans="1:6">
      <c r="A18" s="166" t="s">
        <v>93</v>
      </c>
      <c r="B18" s="166"/>
      <c r="C18" s="167"/>
      <c r="D18" s="168"/>
      <c r="E18" s="168"/>
      <c r="F18" s="169"/>
    </row>
    <row r="19" spans="1:6">
      <c r="A19" s="166" t="s">
        <v>99</v>
      </c>
      <c r="B19" s="170"/>
      <c r="C19" s="166"/>
      <c r="D19" s="167"/>
      <c r="E19" s="171"/>
      <c r="F19" s="169"/>
    </row>
    <row r="20" spans="1:6" ht="15.75">
      <c r="A20" s="1"/>
      <c r="B20" s="1"/>
      <c r="C20" s="1"/>
      <c r="D20" s="149"/>
      <c r="E20" s="110"/>
    </row>
    <row r="21" spans="1:6" ht="16.5">
      <c r="A21" s="174" t="s">
        <v>54</v>
      </c>
      <c r="B21" s="174"/>
      <c r="C21" s="173" t="s">
        <v>91</v>
      </c>
      <c r="D21" s="173"/>
      <c r="E21" s="150" t="s">
        <v>55</v>
      </c>
    </row>
    <row r="22" spans="1:6" ht="16.5">
      <c r="A22" s="151"/>
      <c r="B22" s="151"/>
      <c r="C22" s="173" t="s">
        <v>56</v>
      </c>
      <c r="D22" s="173"/>
      <c r="E22" s="150" t="s">
        <v>57</v>
      </c>
    </row>
    <row r="23" spans="1:6" ht="16.5">
      <c r="A23" s="151"/>
      <c r="B23" s="151"/>
      <c r="C23" s="151"/>
      <c r="D23" s="152"/>
      <c r="E23" s="153"/>
    </row>
    <row r="24" spans="1:6" ht="16.5">
      <c r="A24" s="151"/>
      <c r="B24" s="151"/>
      <c r="C24" s="151"/>
      <c r="D24" s="152"/>
      <c r="E24" s="153"/>
    </row>
    <row r="25" spans="1:6" ht="16.5">
      <c r="A25" s="151"/>
      <c r="B25" s="151"/>
      <c r="C25" s="151"/>
      <c r="D25" s="152"/>
      <c r="E25" s="163" t="s">
        <v>95</v>
      </c>
    </row>
    <row r="26" spans="1:6" ht="16.5">
      <c r="A26" s="151"/>
      <c r="B26" s="151"/>
      <c r="C26" s="151"/>
      <c r="D26" s="152"/>
      <c r="E26" s="153"/>
    </row>
    <row r="27" spans="1:6" ht="16.5">
      <c r="A27" s="151"/>
      <c r="B27" s="151"/>
      <c r="C27" s="151"/>
      <c r="D27" s="152"/>
      <c r="E27" s="153"/>
    </row>
    <row r="28" spans="1:6" ht="16.5">
      <c r="A28" s="151"/>
      <c r="B28" s="151"/>
      <c r="C28" s="151"/>
      <c r="D28" s="152"/>
      <c r="E28" s="153"/>
    </row>
    <row r="29" spans="1:6" ht="16.5">
      <c r="A29" s="174" t="s">
        <v>59</v>
      </c>
      <c r="B29" s="174"/>
      <c r="C29" s="173" t="s">
        <v>58</v>
      </c>
      <c r="D29" s="173"/>
      <c r="E29" s="150" t="s">
        <v>60</v>
      </c>
    </row>
  </sheetData>
  <mergeCells count="14">
    <mergeCell ref="A3:F3"/>
    <mergeCell ref="C21:D21"/>
    <mergeCell ref="C22:D22"/>
    <mergeCell ref="C29:D29"/>
    <mergeCell ref="A29:B29"/>
    <mergeCell ref="A21:B21"/>
    <mergeCell ref="A4:F4"/>
    <mergeCell ref="A8:A10"/>
    <mergeCell ref="B8:B10"/>
    <mergeCell ref="C8:C10"/>
    <mergeCell ref="D8:D10"/>
    <mergeCell ref="E8:E10"/>
    <mergeCell ref="A11:A12"/>
    <mergeCell ref="A5:E5"/>
  </mergeCells>
  <pageMargins left="0.7" right="0.25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39"/>
  <sheetViews>
    <sheetView workbookViewId="0">
      <selection activeCell="E14" sqref="E14"/>
    </sheetView>
  </sheetViews>
  <sheetFormatPr defaultRowHeight="15.75"/>
  <cols>
    <col min="1" max="1" width="4.5703125" style="1" customWidth="1"/>
    <col min="2" max="2" width="17.28515625" style="1" customWidth="1"/>
    <col min="3" max="3" width="11.85546875" style="1" customWidth="1"/>
    <col min="4" max="4" width="7.42578125" style="1" customWidth="1"/>
    <col min="5" max="5" width="12.28515625" style="11" customWidth="1"/>
    <col min="6" max="6" width="8.140625" style="1" customWidth="1"/>
    <col min="7" max="7" width="16.7109375" style="1" customWidth="1"/>
    <col min="8" max="8" width="12.28515625" style="18" customWidth="1"/>
    <col min="9" max="9" width="12.5703125" style="45" customWidth="1"/>
    <col min="10" max="10" width="16.140625" style="18" customWidth="1"/>
    <col min="11" max="11" width="19" style="53" customWidth="1"/>
    <col min="12" max="12" width="11.28515625" style="53" customWidth="1"/>
    <col min="13" max="13" width="32.85546875" style="1" customWidth="1"/>
    <col min="14" max="14" width="9.140625" style="1" customWidth="1"/>
    <col min="15" max="16384" width="9.140625" style="1"/>
  </cols>
  <sheetData>
    <row r="1" spans="1:14">
      <c r="A1" s="1" t="s">
        <v>0</v>
      </c>
    </row>
    <row r="2" spans="1:14">
      <c r="A2" s="2" t="s">
        <v>1</v>
      </c>
      <c r="B2" s="2"/>
      <c r="C2" s="2"/>
    </row>
    <row r="4" spans="1:14">
      <c r="A4" s="190" t="s">
        <v>72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4"/>
      <c r="N4" s="14"/>
    </row>
    <row r="5" spans="1:14">
      <c r="A5" s="190" t="s">
        <v>92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4"/>
      <c r="N5" s="14"/>
    </row>
    <row r="6" spans="1:14">
      <c r="A6" s="191" t="s">
        <v>94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4"/>
      <c r="N6" s="14"/>
    </row>
    <row r="7" spans="1:14">
      <c r="A7" s="59"/>
      <c r="B7" s="59"/>
      <c r="C7" s="59"/>
      <c r="D7" s="59"/>
      <c r="E7" s="59"/>
      <c r="F7" s="59"/>
      <c r="G7" s="59"/>
      <c r="H7" s="59"/>
      <c r="I7" s="59"/>
      <c r="J7" s="59"/>
      <c r="K7" s="192" t="s">
        <v>69</v>
      </c>
      <c r="L7" s="192"/>
      <c r="M7" s="14"/>
      <c r="N7" s="14"/>
    </row>
    <row r="9" spans="1:14" ht="48" customHeight="1">
      <c r="A9" s="6" t="s">
        <v>2</v>
      </c>
      <c r="B9" s="7" t="s">
        <v>4</v>
      </c>
      <c r="C9" s="9" t="s">
        <v>5</v>
      </c>
      <c r="D9" s="8" t="s">
        <v>3</v>
      </c>
      <c r="E9" s="12" t="s">
        <v>6</v>
      </c>
      <c r="F9" s="6" t="s">
        <v>7</v>
      </c>
      <c r="G9" s="6" t="s">
        <v>64</v>
      </c>
      <c r="H9" s="10" t="s">
        <v>8</v>
      </c>
      <c r="I9" s="24" t="s">
        <v>61</v>
      </c>
      <c r="J9" s="10" t="s">
        <v>62</v>
      </c>
      <c r="K9" s="54" t="s">
        <v>70</v>
      </c>
      <c r="L9" s="6" t="s">
        <v>9</v>
      </c>
    </row>
    <row r="10" spans="1:14" ht="24" customHeight="1">
      <c r="A10" s="17">
        <v>1</v>
      </c>
      <c r="B10" s="3" t="s">
        <v>10</v>
      </c>
      <c r="C10" s="4" t="s">
        <v>11</v>
      </c>
      <c r="D10" s="43" t="s">
        <v>12</v>
      </c>
      <c r="E10" s="13" t="s">
        <v>13</v>
      </c>
      <c r="F10" s="3" t="s">
        <v>14</v>
      </c>
      <c r="G10" s="3" t="s">
        <v>65</v>
      </c>
      <c r="H10" s="16">
        <v>0.7</v>
      </c>
      <c r="I10" s="90">
        <f>7238592/10*0.7</f>
        <v>506701.43999999994</v>
      </c>
      <c r="J10" s="101">
        <f>I10*6</f>
        <v>3040208.6399999997</v>
      </c>
      <c r="K10" s="62">
        <f>I10+J10</f>
        <v>3546910.0799999996</v>
      </c>
      <c r="L10" s="42" t="s">
        <v>74</v>
      </c>
    </row>
    <row r="11" spans="1:14" ht="24" customHeight="1">
      <c r="A11" s="17">
        <v>2</v>
      </c>
      <c r="B11" s="3" t="s">
        <v>27</v>
      </c>
      <c r="C11" s="4" t="s">
        <v>28</v>
      </c>
      <c r="D11" s="43" t="s">
        <v>29</v>
      </c>
      <c r="E11" s="13" t="s">
        <v>30</v>
      </c>
      <c r="F11" s="3" t="s">
        <v>19</v>
      </c>
      <c r="G11" s="3" t="s">
        <v>65</v>
      </c>
      <c r="H11" s="16">
        <v>0.7</v>
      </c>
      <c r="I11" s="91">
        <f t="shared" ref="I11:I13" si="0">7238592/10*0.7</f>
        <v>506701.43999999994</v>
      </c>
      <c r="J11" s="106">
        <f t="shared" ref="J11:J13" si="1">I11*6</f>
        <v>3040208.6399999997</v>
      </c>
      <c r="K11" s="92">
        <f t="shared" ref="K11:K14" si="2">I11+J11</f>
        <v>3546910.0799999996</v>
      </c>
      <c r="L11" s="42" t="s">
        <v>74</v>
      </c>
    </row>
    <row r="12" spans="1:14" ht="24" customHeight="1">
      <c r="A12" s="17">
        <v>3</v>
      </c>
      <c r="B12" s="3" t="s">
        <v>20</v>
      </c>
      <c r="C12" s="4" t="s">
        <v>21</v>
      </c>
      <c r="D12" s="43" t="s">
        <v>12</v>
      </c>
      <c r="E12" s="13" t="s">
        <v>22</v>
      </c>
      <c r="F12" s="3" t="s">
        <v>19</v>
      </c>
      <c r="G12" s="3" t="s">
        <v>66</v>
      </c>
      <c r="H12" s="16">
        <v>0.7</v>
      </c>
      <c r="I12" s="91">
        <f t="shared" si="0"/>
        <v>506701.43999999994</v>
      </c>
      <c r="J12" s="106">
        <f t="shared" si="1"/>
        <v>3040208.6399999997</v>
      </c>
      <c r="K12" s="92">
        <f t="shared" si="2"/>
        <v>3546910.0799999996</v>
      </c>
      <c r="L12" s="42" t="s">
        <v>74</v>
      </c>
    </row>
    <row r="13" spans="1:14" ht="24" customHeight="1">
      <c r="A13" s="17">
        <v>4</v>
      </c>
      <c r="B13" s="3" t="s">
        <v>23</v>
      </c>
      <c r="C13" s="15" t="s">
        <v>24</v>
      </c>
      <c r="D13" s="43" t="s">
        <v>25</v>
      </c>
      <c r="E13" s="13" t="s">
        <v>26</v>
      </c>
      <c r="F13" s="3" t="s">
        <v>19</v>
      </c>
      <c r="G13" s="3" t="s">
        <v>67</v>
      </c>
      <c r="H13" s="16">
        <v>0.7</v>
      </c>
      <c r="I13" s="91">
        <f t="shared" si="0"/>
        <v>506701.43999999994</v>
      </c>
      <c r="J13" s="106">
        <f t="shared" si="1"/>
        <v>3040208.6399999997</v>
      </c>
      <c r="K13" s="92">
        <f>I13+J13</f>
        <v>3546910.0799999996</v>
      </c>
      <c r="L13" s="17" t="s">
        <v>74</v>
      </c>
    </row>
    <row r="14" spans="1:14" ht="24" customHeight="1">
      <c r="A14" s="17">
        <v>5</v>
      </c>
      <c r="B14" s="3" t="s">
        <v>15</v>
      </c>
      <c r="C14" s="4" t="s">
        <v>16</v>
      </c>
      <c r="D14" s="63" t="s">
        <v>17</v>
      </c>
      <c r="E14" s="64" t="s">
        <v>18</v>
      </c>
      <c r="F14" s="5" t="s">
        <v>19</v>
      </c>
      <c r="G14" s="5" t="s">
        <v>67</v>
      </c>
      <c r="H14" s="65">
        <v>0.7</v>
      </c>
      <c r="I14" s="93">
        <v>0</v>
      </c>
      <c r="J14" s="108">
        <f>7238592/10*0.7*6</f>
        <v>3040208.6399999997</v>
      </c>
      <c r="K14" s="94">
        <f t="shared" si="2"/>
        <v>3040208.6399999997</v>
      </c>
      <c r="L14" s="66" t="s">
        <v>73</v>
      </c>
    </row>
    <row r="15" spans="1:14" ht="24" customHeight="1">
      <c r="A15" s="196" t="s">
        <v>63</v>
      </c>
      <c r="B15" s="197"/>
      <c r="C15" s="197"/>
      <c r="D15" s="197"/>
      <c r="E15" s="197"/>
      <c r="F15" s="197"/>
      <c r="G15" s="197"/>
      <c r="H15" s="198"/>
      <c r="I15" s="95">
        <f>SUM(I10:I14)</f>
        <v>2026805.7599999998</v>
      </c>
      <c r="J15" s="95">
        <f>SUM(J10:J14)</f>
        <v>15201043.199999999</v>
      </c>
      <c r="K15" s="95">
        <f>SUM(K10:K14)</f>
        <v>17227848.959999997</v>
      </c>
      <c r="L15" s="58"/>
    </row>
    <row r="16" spans="1:14" ht="11.25" customHeight="1">
      <c r="A16" s="28"/>
      <c r="B16" s="27"/>
      <c r="C16" s="27"/>
      <c r="D16" s="29"/>
      <c r="E16" s="30"/>
      <c r="F16" s="27"/>
      <c r="G16" s="27"/>
      <c r="H16" s="31"/>
      <c r="I16" s="46"/>
      <c r="J16" s="57"/>
      <c r="K16" s="55"/>
      <c r="L16" s="55"/>
    </row>
    <row r="17" spans="1:12" ht="20.25" customHeight="1">
      <c r="A17" s="28"/>
      <c r="B17" s="38" t="s">
        <v>90</v>
      </c>
      <c r="C17" s="38"/>
      <c r="D17" s="39"/>
      <c r="E17" s="40"/>
      <c r="F17" s="27"/>
      <c r="G17" s="27"/>
      <c r="H17" s="31"/>
      <c r="I17" s="46"/>
      <c r="J17" s="28"/>
      <c r="K17" s="55"/>
      <c r="L17" s="55"/>
    </row>
    <row r="18" spans="1:12" s="2" customFormat="1" ht="26.25" customHeight="1">
      <c r="A18" s="193" t="s">
        <v>54</v>
      </c>
      <c r="B18" s="193"/>
      <c r="C18" s="193"/>
      <c r="D18" s="194" t="s">
        <v>91</v>
      </c>
      <c r="E18" s="194"/>
      <c r="F18" s="194"/>
      <c r="G18" s="194"/>
      <c r="H18" s="194"/>
      <c r="I18" s="194"/>
      <c r="J18" s="193" t="s">
        <v>55</v>
      </c>
      <c r="K18" s="193"/>
      <c r="L18" s="193"/>
    </row>
    <row r="19" spans="1:12" s="2" customFormat="1" ht="17.25" customHeight="1">
      <c r="A19" s="193"/>
      <c r="B19" s="193"/>
      <c r="C19" s="193"/>
      <c r="D19" s="194" t="s">
        <v>56</v>
      </c>
      <c r="E19" s="194"/>
      <c r="F19" s="194"/>
      <c r="G19" s="194"/>
      <c r="H19" s="194"/>
      <c r="I19" s="194"/>
      <c r="J19" s="193" t="s">
        <v>57</v>
      </c>
      <c r="K19" s="193"/>
      <c r="L19" s="193"/>
    </row>
    <row r="20" spans="1:12" s="2" customFormat="1" ht="21" customHeight="1">
      <c r="A20" s="32"/>
      <c r="C20" s="33"/>
      <c r="D20" s="34"/>
      <c r="E20" s="35"/>
      <c r="F20" s="36"/>
      <c r="G20" s="36"/>
      <c r="H20" s="37"/>
      <c r="I20" s="47"/>
      <c r="J20" s="33"/>
      <c r="K20" s="33"/>
      <c r="L20" s="56"/>
    </row>
    <row r="21" spans="1:12" s="2" customFormat="1" ht="21" customHeight="1">
      <c r="A21" s="32"/>
      <c r="C21" s="33"/>
      <c r="D21" s="34"/>
      <c r="E21" s="35"/>
      <c r="F21" s="36"/>
      <c r="G21" s="36"/>
      <c r="H21" s="37"/>
      <c r="J21" s="195" t="s">
        <v>95</v>
      </c>
      <c r="K21" s="195"/>
      <c r="L21" s="195"/>
    </row>
    <row r="22" spans="1:12" s="2" customFormat="1" ht="21" customHeight="1">
      <c r="A22" s="32"/>
      <c r="C22" s="33"/>
      <c r="D22" s="34"/>
      <c r="E22" s="35"/>
      <c r="F22" s="36"/>
      <c r="G22" s="36"/>
      <c r="H22" s="37"/>
      <c r="I22" s="47"/>
      <c r="J22" s="99"/>
      <c r="K22" s="99"/>
      <c r="L22" s="56"/>
    </row>
    <row r="23" spans="1:12" s="2" customFormat="1" ht="21" customHeight="1">
      <c r="A23" s="32"/>
      <c r="C23" s="33"/>
      <c r="D23" s="34"/>
      <c r="E23" s="35"/>
      <c r="F23" s="36"/>
      <c r="G23" s="36"/>
      <c r="H23" s="37"/>
      <c r="I23" s="47"/>
      <c r="J23" s="33"/>
      <c r="K23" s="33"/>
      <c r="L23" s="56"/>
    </row>
    <row r="24" spans="1:12" s="2" customFormat="1" ht="21" customHeight="1">
      <c r="A24" s="193" t="s">
        <v>59</v>
      </c>
      <c r="B24" s="193"/>
      <c r="C24" s="193"/>
      <c r="D24" s="194" t="s">
        <v>58</v>
      </c>
      <c r="E24" s="194"/>
      <c r="F24" s="194"/>
      <c r="G24" s="194"/>
      <c r="H24" s="194"/>
      <c r="I24" s="194"/>
      <c r="J24" s="193" t="s">
        <v>60</v>
      </c>
      <c r="K24" s="193"/>
      <c r="L24" s="193"/>
    </row>
    <row r="25" spans="1:12" ht="21" customHeight="1">
      <c r="A25" s="28"/>
      <c r="B25" s="27"/>
      <c r="C25" s="27"/>
      <c r="D25" s="29"/>
      <c r="E25" s="30"/>
      <c r="F25" s="27"/>
      <c r="G25" s="27"/>
      <c r="H25" s="31"/>
      <c r="I25" s="46"/>
      <c r="J25" s="52"/>
      <c r="K25" s="55"/>
      <c r="L25" s="55"/>
    </row>
    <row r="26" spans="1:12" ht="21" customHeight="1">
      <c r="A26" s="28"/>
      <c r="B26" s="33"/>
      <c r="C26" s="27"/>
      <c r="D26" s="29"/>
      <c r="E26" s="30"/>
      <c r="F26" s="27"/>
      <c r="G26" s="27"/>
      <c r="H26" s="31"/>
      <c r="I26" s="46"/>
      <c r="J26" s="52"/>
      <c r="K26" s="55"/>
      <c r="L26" s="55"/>
    </row>
    <row r="27" spans="1:12" ht="21" customHeight="1">
      <c r="A27" s="28"/>
      <c r="B27" s="33"/>
      <c r="C27" s="27"/>
      <c r="D27" s="29"/>
      <c r="E27" s="30"/>
      <c r="F27" s="27"/>
      <c r="G27" s="27"/>
      <c r="H27" s="31"/>
      <c r="I27" s="46"/>
      <c r="J27" s="52"/>
      <c r="K27" s="55"/>
      <c r="L27" s="55"/>
    </row>
    <row r="28" spans="1:12" ht="21" customHeight="1">
      <c r="A28" s="28"/>
      <c r="B28" s="33"/>
      <c r="C28" s="27"/>
      <c r="D28" s="29"/>
      <c r="E28" s="30"/>
      <c r="F28" s="27"/>
      <c r="G28" s="27"/>
      <c r="H28" s="31"/>
      <c r="I28" s="46"/>
      <c r="J28" s="52"/>
      <c r="K28" s="55"/>
      <c r="L28" s="55"/>
    </row>
    <row r="29" spans="1:12" ht="21" customHeight="1">
      <c r="A29" s="28"/>
      <c r="B29" s="33"/>
      <c r="C29" s="27"/>
      <c r="D29" s="29"/>
      <c r="E29" s="30"/>
      <c r="F29" s="27"/>
      <c r="G29" s="27"/>
      <c r="H29" s="31"/>
      <c r="I29" s="46"/>
      <c r="J29" s="28"/>
      <c r="K29" s="55"/>
      <c r="L29" s="55"/>
    </row>
    <row r="30" spans="1:12" ht="21" customHeight="1">
      <c r="A30" s="28"/>
      <c r="B30" s="33"/>
      <c r="C30" s="27"/>
      <c r="D30" s="29"/>
      <c r="E30" s="30"/>
      <c r="F30" s="27"/>
      <c r="G30" s="27"/>
      <c r="H30" s="31"/>
      <c r="I30" s="46"/>
      <c r="J30" s="28"/>
      <c r="K30" s="55"/>
      <c r="L30" s="55"/>
    </row>
    <row r="31" spans="1:12" ht="21" customHeight="1">
      <c r="A31" s="28"/>
      <c r="B31" s="27"/>
      <c r="C31" s="27"/>
      <c r="D31" s="29"/>
      <c r="E31" s="30"/>
      <c r="F31" s="27"/>
      <c r="G31" s="27"/>
      <c r="H31" s="31"/>
      <c r="I31" s="46"/>
      <c r="J31" s="28"/>
      <c r="K31" s="55"/>
      <c r="L31" s="55"/>
    </row>
    <row r="32" spans="1:12" ht="21" customHeight="1">
      <c r="A32" s="28"/>
      <c r="B32" s="27"/>
      <c r="C32" s="27"/>
      <c r="D32" s="29"/>
      <c r="E32" s="30"/>
      <c r="F32" s="27"/>
      <c r="G32" s="27"/>
      <c r="H32" s="31"/>
      <c r="I32" s="46"/>
      <c r="J32" s="28"/>
      <c r="K32" s="55"/>
      <c r="L32" s="55"/>
    </row>
    <row r="33" spans="1:12" ht="21" customHeight="1">
      <c r="A33" s="28"/>
      <c r="B33" s="27"/>
      <c r="C33" s="27"/>
      <c r="D33" s="29"/>
      <c r="E33" s="30"/>
      <c r="F33" s="27"/>
      <c r="G33" s="27"/>
      <c r="H33" s="31"/>
      <c r="I33" s="46"/>
      <c r="J33" s="28"/>
      <c r="K33" s="55"/>
      <c r="L33" s="55"/>
    </row>
    <row r="34" spans="1:12" ht="21" customHeight="1">
      <c r="A34" s="28"/>
      <c r="B34" s="27"/>
      <c r="C34" s="27"/>
      <c r="D34" s="29"/>
      <c r="E34" s="30"/>
      <c r="F34" s="27"/>
      <c r="G34" s="27"/>
      <c r="H34" s="31"/>
      <c r="I34" s="46"/>
      <c r="J34" s="28"/>
      <c r="K34" s="55"/>
      <c r="L34" s="55"/>
    </row>
    <row r="35" spans="1:12" ht="21" customHeight="1">
      <c r="A35" s="28"/>
      <c r="B35" s="27"/>
      <c r="C35" s="27"/>
      <c r="D35" s="29"/>
      <c r="E35" s="30"/>
      <c r="F35" s="27"/>
      <c r="G35" s="27"/>
      <c r="H35" s="31"/>
      <c r="I35" s="46"/>
      <c r="J35" s="28"/>
      <c r="K35" s="55"/>
      <c r="L35" s="55"/>
    </row>
    <row r="36" spans="1:12" ht="21" customHeight="1">
      <c r="A36" s="28"/>
      <c r="B36" s="27"/>
      <c r="C36" s="27"/>
      <c r="D36" s="29"/>
      <c r="E36" s="30"/>
      <c r="F36" s="27"/>
      <c r="G36" s="27"/>
      <c r="H36" s="31"/>
      <c r="I36" s="46"/>
      <c r="J36" s="28"/>
      <c r="K36" s="55"/>
      <c r="L36" s="55"/>
    </row>
    <row r="37" spans="1:12" ht="21" customHeight="1">
      <c r="A37" s="28"/>
      <c r="B37" s="27"/>
      <c r="C37" s="27"/>
      <c r="D37" s="29"/>
      <c r="E37" s="30"/>
      <c r="F37" s="27"/>
      <c r="G37" s="27"/>
      <c r="H37" s="31"/>
      <c r="I37" s="46"/>
      <c r="J37" s="28"/>
      <c r="K37" s="55"/>
      <c r="L37" s="55"/>
    </row>
    <row r="38" spans="1:12" ht="21" customHeight="1">
      <c r="A38" s="28"/>
      <c r="B38" s="27"/>
      <c r="C38" s="27"/>
      <c r="D38" s="29"/>
      <c r="E38" s="30"/>
      <c r="F38" s="27"/>
      <c r="G38" s="27"/>
      <c r="H38" s="31"/>
      <c r="I38" s="46"/>
      <c r="J38" s="28"/>
      <c r="K38" s="55"/>
      <c r="L38" s="55"/>
    </row>
    <row r="39" spans="1:12" ht="21" customHeight="1">
      <c r="A39" s="28"/>
      <c r="B39" s="27"/>
      <c r="C39" s="27"/>
      <c r="D39" s="29"/>
      <c r="E39" s="30"/>
      <c r="F39" s="27"/>
      <c r="G39" s="27"/>
      <c r="H39" s="31"/>
      <c r="I39" s="46"/>
      <c r="J39" s="28"/>
      <c r="K39" s="55"/>
      <c r="L39" s="55"/>
    </row>
  </sheetData>
  <sortState ref="A86:K88">
    <sortCondition ref="D86:D88"/>
  </sortState>
  <mergeCells count="15">
    <mergeCell ref="A4:L4"/>
    <mergeCell ref="A6:L6"/>
    <mergeCell ref="K7:L7"/>
    <mergeCell ref="J19:L19"/>
    <mergeCell ref="J24:L24"/>
    <mergeCell ref="D19:I19"/>
    <mergeCell ref="D18:I18"/>
    <mergeCell ref="D24:I24"/>
    <mergeCell ref="A19:C19"/>
    <mergeCell ref="A24:C24"/>
    <mergeCell ref="A18:C18"/>
    <mergeCell ref="A5:L5"/>
    <mergeCell ref="J21:L21"/>
    <mergeCell ref="A15:H15"/>
    <mergeCell ref="J18:L18"/>
  </mergeCells>
  <pageMargins left="0.26" right="0.2" top="0.51" bottom="0.54" header="0.23" footer="0.16"/>
  <pageSetup paperSize="9" scale="95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K24"/>
  <sheetViews>
    <sheetView topLeftCell="C4" workbookViewId="0">
      <selection activeCell="D17" sqref="D17:H17"/>
    </sheetView>
  </sheetViews>
  <sheetFormatPr defaultRowHeight="15.75"/>
  <cols>
    <col min="1" max="1" width="5.5703125" style="1" customWidth="1"/>
    <col min="2" max="2" width="16.42578125" style="1" customWidth="1"/>
    <col min="3" max="3" width="15.7109375" style="1" customWidth="1"/>
    <col min="4" max="4" width="7.7109375" style="1" customWidth="1"/>
    <col min="5" max="5" width="11.140625" style="1" customWidth="1"/>
    <col min="6" max="6" width="17.140625" style="1" customWidth="1"/>
    <col min="7" max="7" width="11.140625" style="1" customWidth="1"/>
    <col min="8" max="8" width="12.7109375" style="49" customWidth="1"/>
    <col min="9" max="9" width="15.85546875" style="1" customWidth="1"/>
    <col min="10" max="10" width="17.28515625" style="1" customWidth="1"/>
    <col min="11" max="11" width="17.140625" style="1" customWidth="1"/>
    <col min="12" max="16384" width="9.140625" style="1"/>
  </cols>
  <sheetData>
    <row r="1" spans="1:11">
      <c r="A1" s="1" t="s">
        <v>0</v>
      </c>
      <c r="E1" s="11"/>
      <c r="F1" s="11"/>
      <c r="G1" s="18"/>
    </row>
    <row r="2" spans="1:11">
      <c r="A2" s="2" t="s">
        <v>1</v>
      </c>
      <c r="B2" s="2"/>
      <c r="C2" s="2"/>
      <c r="E2" s="11"/>
      <c r="F2" s="11"/>
      <c r="G2" s="18"/>
    </row>
    <row r="3" spans="1:11">
      <c r="E3" s="11"/>
      <c r="F3" s="11"/>
      <c r="G3" s="18"/>
    </row>
    <row r="4" spans="1:11">
      <c r="A4" s="190" t="s">
        <v>68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</row>
    <row r="5" spans="1:11">
      <c r="A5" s="190" t="s">
        <v>92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</row>
    <row r="6" spans="1:11">
      <c r="A6" s="191" t="s">
        <v>94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</row>
    <row r="7" spans="1:11">
      <c r="A7" s="59"/>
      <c r="B7" s="59"/>
      <c r="C7" s="59"/>
      <c r="D7" s="59"/>
      <c r="E7" s="59"/>
      <c r="F7" s="59"/>
      <c r="G7" s="59"/>
      <c r="H7" s="59"/>
      <c r="I7" s="59"/>
      <c r="J7" s="192" t="s">
        <v>69</v>
      </c>
      <c r="K7" s="192"/>
    </row>
    <row r="8" spans="1:11">
      <c r="E8" s="11"/>
      <c r="F8" s="11"/>
      <c r="G8" s="18"/>
    </row>
    <row r="9" spans="1:11" ht="53.25" customHeight="1">
      <c r="A9" s="6" t="s">
        <v>2</v>
      </c>
      <c r="B9" s="7" t="s">
        <v>4</v>
      </c>
      <c r="C9" s="9" t="s">
        <v>5</v>
      </c>
      <c r="D9" s="8" t="s">
        <v>3</v>
      </c>
      <c r="E9" s="12" t="s">
        <v>6</v>
      </c>
      <c r="F9" s="12" t="s">
        <v>64</v>
      </c>
      <c r="G9" s="10" t="s">
        <v>8</v>
      </c>
      <c r="H9" s="24" t="s">
        <v>61</v>
      </c>
      <c r="I9" s="10" t="s">
        <v>62</v>
      </c>
      <c r="J9" s="10" t="s">
        <v>70</v>
      </c>
      <c r="K9" s="6" t="s">
        <v>9</v>
      </c>
    </row>
    <row r="10" spans="1:11" ht="24" customHeight="1">
      <c r="A10" s="25">
        <v>1</v>
      </c>
      <c r="B10" s="67" t="s">
        <v>34</v>
      </c>
      <c r="C10" s="68" t="s">
        <v>32</v>
      </c>
      <c r="D10" s="69" t="s">
        <v>33</v>
      </c>
      <c r="E10" s="70" t="s">
        <v>35</v>
      </c>
      <c r="F10" s="71" t="s">
        <v>65</v>
      </c>
      <c r="G10" s="72">
        <v>0.7</v>
      </c>
      <c r="H10" s="100">
        <v>0</v>
      </c>
      <c r="I10" s="101">
        <f>6500052/10*0.7*6</f>
        <v>2730021.84</v>
      </c>
      <c r="J10" s="96">
        <f>H10+I10</f>
        <v>2730021.84</v>
      </c>
      <c r="K10" s="20" t="s">
        <v>73</v>
      </c>
    </row>
    <row r="11" spans="1:11" ht="24" customHeight="1">
      <c r="A11" s="42">
        <v>2</v>
      </c>
      <c r="B11" s="76" t="s">
        <v>36</v>
      </c>
      <c r="C11" s="77" t="s">
        <v>37</v>
      </c>
      <c r="D11" s="78" t="s">
        <v>12</v>
      </c>
      <c r="E11" s="79" t="s">
        <v>38</v>
      </c>
      <c r="F11" s="113" t="s">
        <v>67</v>
      </c>
      <c r="G11" s="23">
        <v>0.7</v>
      </c>
      <c r="H11" s="103">
        <f>6500052/10*0.7</f>
        <v>455003.63999999996</v>
      </c>
      <c r="I11" s="103">
        <f>H11*6</f>
        <v>2730021.84</v>
      </c>
      <c r="J11" s="62">
        <f>H11+I11</f>
        <v>3185025.48</v>
      </c>
      <c r="K11" s="42" t="s">
        <v>74</v>
      </c>
    </row>
    <row r="12" spans="1:11" ht="24" customHeight="1">
      <c r="A12" s="19">
        <v>3</v>
      </c>
      <c r="B12" s="115" t="s">
        <v>39</v>
      </c>
      <c r="C12" s="116" t="s">
        <v>40</v>
      </c>
      <c r="D12" s="117" t="s">
        <v>41</v>
      </c>
      <c r="E12" s="118" t="s">
        <v>42</v>
      </c>
      <c r="F12" s="119" t="s">
        <v>67</v>
      </c>
      <c r="G12" s="120">
        <v>0.7</v>
      </c>
      <c r="H12" s="121">
        <f>6500052/10*0.7</f>
        <v>455003.63999999996</v>
      </c>
      <c r="I12" s="121">
        <f>H12*6</f>
        <v>2730021.84</v>
      </c>
      <c r="J12" s="122">
        <f t="shared" ref="J12" si="0">H12+I12</f>
        <v>3185025.48</v>
      </c>
      <c r="K12" s="19" t="s">
        <v>74</v>
      </c>
    </row>
    <row r="13" spans="1:11" ht="24" customHeight="1">
      <c r="A13" s="199" t="s">
        <v>63</v>
      </c>
      <c r="B13" s="200"/>
      <c r="C13" s="200"/>
      <c r="D13" s="200"/>
      <c r="E13" s="200"/>
      <c r="F13" s="200"/>
      <c r="G13" s="201"/>
      <c r="H13" s="114">
        <f>SUM(H10:H12)</f>
        <v>910007.27999999991</v>
      </c>
      <c r="I13" s="114">
        <f>SUM(I10:I12)</f>
        <v>8190065.5199999996</v>
      </c>
      <c r="J13" s="114">
        <f>SUM(J10:J12)</f>
        <v>9100072.8000000007</v>
      </c>
      <c r="K13" s="48"/>
    </row>
    <row r="14" spans="1:11" ht="25.5" customHeight="1">
      <c r="B14" s="41" t="s">
        <v>71</v>
      </c>
      <c r="C14" s="41"/>
      <c r="D14" s="41"/>
      <c r="E14" s="41"/>
      <c r="F14" s="41"/>
    </row>
    <row r="16" spans="1:11">
      <c r="A16" s="193" t="s">
        <v>54</v>
      </c>
      <c r="B16" s="193"/>
      <c r="C16" s="193"/>
      <c r="D16" s="194" t="s">
        <v>91</v>
      </c>
      <c r="E16" s="194"/>
      <c r="F16" s="194"/>
      <c r="G16" s="194"/>
      <c r="H16" s="194"/>
      <c r="I16" s="193" t="s">
        <v>55</v>
      </c>
      <c r="J16" s="193"/>
      <c r="K16" s="193"/>
    </row>
    <row r="17" spans="1:11">
      <c r="A17" s="193"/>
      <c r="B17" s="193"/>
      <c r="C17" s="193"/>
      <c r="D17" s="194" t="s">
        <v>56</v>
      </c>
      <c r="E17" s="194"/>
      <c r="F17" s="194"/>
      <c r="G17" s="194"/>
      <c r="H17" s="194"/>
      <c r="I17" s="193" t="s">
        <v>57</v>
      </c>
      <c r="J17" s="193"/>
      <c r="K17" s="193"/>
    </row>
    <row r="18" spans="1:11">
      <c r="A18" s="32"/>
      <c r="B18" s="33"/>
      <c r="C18" s="33"/>
      <c r="D18" s="34"/>
      <c r="E18" s="35"/>
      <c r="F18" s="35"/>
      <c r="G18" s="37"/>
      <c r="H18" s="47"/>
      <c r="I18" s="99"/>
      <c r="J18" s="61"/>
      <c r="K18" s="60"/>
    </row>
    <row r="19" spans="1:11">
      <c r="A19" s="32"/>
      <c r="B19" s="33"/>
      <c r="C19" s="33"/>
      <c r="D19" s="34"/>
      <c r="E19" s="35"/>
      <c r="F19" s="35"/>
      <c r="G19" s="37"/>
      <c r="H19" s="47"/>
      <c r="I19" s="99"/>
      <c r="J19" s="44"/>
      <c r="K19" s="60"/>
    </row>
    <row r="20" spans="1:11">
      <c r="A20" s="32"/>
      <c r="B20" s="33"/>
      <c r="C20" s="33"/>
      <c r="D20" s="34"/>
      <c r="E20" s="35"/>
      <c r="F20" s="35"/>
      <c r="G20" s="37"/>
      <c r="H20" s="47"/>
      <c r="I20" s="195" t="s">
        <v>95</v>
      </c>
      <c r="J20" s="195"/>
      <c r="K20" s="195"/>
    </row>
    <row r="21" spans="1:11">
      <c r="A21" s="32"/>
      <c r="B21" s="33"/>
      <c r="C21" s="33"/>
      <c r="D21" s="34"/>
      <c r="E21" s="35"/>
      <c r="F21" s="35"/>
      <c r="G21" s="37"/>
      <c r="H21" s="47"/>
      <c r="I21" s="33"/>
      <c r="J21" s="44"/>
      <c r="K21" s="60"/>
    </row>
    <row r="22" spans="1:11">
      <c r="A22" s="32"/>
      <c r="B22" s="33"/>
      <c r="C22" s="33"/>
      <c r="D22" s="34"/>
      <c r="E22" s="35"/>
      <c r="F22" s="35"/>
      <c r="G22" s="37"/>
      <c r="H22" s="47"/>
      <c r="I22" s="33"/>
      <c r="J22" s="44"/>
      <c r="K22" s="60"/>
    </row>
    <row r="23" spans="1:11">
      <c r="A23" s="32"/>
      <c r="B23" s="33"/>
      <c r="C23" s="33"/>
      <c r="D23" s="34"/>
      <c r="E23" s="35"/>
      <c r="F23" s="35"/>
      <c r="G23" s="37"/>
      <c r="H23" s="47"/>
      <c r="I23" s="33"/>
      <c r="J23" s="44"/>
      <c r="K23" s="60"/>
    </row>
    <row r="24" spans="1:11">
      <c r="A24" s="193" t="s">
        <v>59</v>
      </c>
      <c r="B24" s="193"/>
      <c r="C24" s="193"/>
      <c r="D24" s="194" t="s">
        <v>58</v>
      </c>
      <c r="E24" s="194"/>
      <c r="F24" s="194"/>
      <c r="G24" s="194"/>
      <c r="H24" s="194"/>
      <c r="I24" s="193" t="s">
        <v>60</v>
      </c>
      <c r="J24" s="193"/>
      <c r="K24" s="193"/>
    </row>
  </sheetData>
  <mergeCells count="15">
    <mergeCell ref="A4:K4"/>
    <mergeCell ref="A6:K6"/>
    <mergeCell ref="I16:K16"/>
    <mergeCell ref="I17:K17"/>
    <mergeCell ref="I24:K24"/>
    <mergeCell ref="D16:H16"/>
    <mergeCell ref="D17:H17"/>
    <mergeCell ref="D24:H24"/>
    <mergeCell ref="J7:K7"/>
    <mergeCell ref="A16:C16"/>
    <mergeCell ref="A17:C17"/>
    <mergeCell ref="A24:C24"/>
    <mergeCell ref="A5:K5"/>
    <mergeCell ref="I20:K20"/>
    <mergeCell ref="A13:G13"/>
  </mergeCells>
  <pageMargins left="0.36" right="0.2" top="0.54" bottom="0.16" header="0.3" footer="0.52"/>
  <pageSetup paperSize="9" scale="95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K28"/>
  <sheetViews>
    <sheetView topLeftCell="C1" workbookViewId="0">
      <selection activeCell="E16" sqref="E16"/>
    </sheetView>
  </sheetViews>
  <sheetFormatPr defaultRowHeight="15.75"/>
  <cols>
    <col min="1" max="1" width="5.85546875" style="1" customWidth="1"/>
    <col min="2" max="2" width="21.140625" style="1" customWidth="1"/>
    <col min="3" max="3" width="14" style="1" customWidth="1"/>
    <col min="4" max="4" width="9.140625" style="1"/>
    <col min="5" max="5" width="12.7109375" style="1" customWidth="1"/>
    <col min="6" max="6" width="16.5703125" style="1" customWidth="1"/>
    <col min="7" max="7" width="11" style="1" customWidth="1"/>
    <col min="8" max="8" width="11.7109375" style="1" customWidth="1"/>
    <col min="9" max="9" width="15.5703125" style="1" customWidth="1"/>
    <col min="10" max="10" width="18.140625" style="1" customWidth="1"/>
    <col min="11" max="11" width="11.7109375" style="1" customWidth="1"/>
    <col min="12" max="16384" width="9.140625" style="1"/>
  </cols>
  <sheetData>
    <row r="1" spans="1:11">
      <c r="A1" s="1" t="s">
        <v>0</v>
      </c>
      <c r="E1" s="11"/>
      <c r="F1" s="11"/>
      <c r="G1" s="18"/>
    </row>
    <row r="2" spans="1:11">
      <c r="A2" s="2" t="s">
        <v>1</v>
      </c>
      <c r="B2" s="2"/>
      <c r="C2" s="2"/>
      <c r="E2" s="11"/>
      <c r="F2" s="11"/>
      <c r="G2" s="18"/>
    </row>
    <row r="3" spans="1:11">
      <c r="E3" s="11"/>
      <c r="F3" s="11"/>
      <c r="G3" s="18"/>
    </row>
    <row r="4" spans="1:11">
      <c r="A4" s="190" t="s">
        <v>97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</row>
    <row r="5" spans="1:11">
      <c r="A5" s="190" t="s">
        <v>92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</row>
    <row r="6" spans="1:11">
      <c r="A6" s="191" t="s">
        <v>100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</row>
    <row r="7" spans="1:11">
      <c r="A7" s="59"/>
      <c r="B7" s="59"/>
      <c r="C7" s="59"/>
      <c r="D7" s="59"/>
      <c r="E7" s="59"/>
      <c r="F7" s="59"/>
      <c r="G7" s="59"/>
      <c r="H7" s="59"/>
      <c r="I7" s="59"/>
      <c r="J7" s="192" t="s">
        <v>69</v>
      </c>
      <c r="K7" s="192"/>
    </row>
    <row r="8" spans="1:11" ht="14.25" customHeight="1">
      <c r="E8" s="11"/>
      <c r="F8" s="11"/>
      <c r="G8" s="18"/>
    </row>
    <row r="9" spans="1:11" ht="46.5" customHeight="1">
      <c r="A9" s="6" t="s">
        <v>2</v>
      </c>
      <c r="B9" s="7" t="s">
        <v>4</v>
      </c>
      <c r="C9" s="9" t="s">
        <v>5</v>
      </c>
      <c r="D9" s="8" t="s">
        <v>3</v>
      </c>
      <c r="E9" s="12" t="s">
        <v>6</v>
      </c>
      <c r="F9" s="12" t="s">
        <v>64</v>
      </c>
      <c r="G9" s="10" t="s">
        <v>8</v>
      </c>
      <c r="H9" s="24" t="s">
        <v>61</v>
      </c>
      <c r="I9" s="10" t="s">
        <v>62</v>
      </c>
      <c r="J9" s="10" t="s">
        <v>70</v>
      </c>
      <c r="K9" s="6" t="s">
        <v>9</v>
      </c>
    </row>
    <row r="10" spans="1:11" ht="24" customHeight="1">
      <c r="A10" s="88">
        <v>1</v>
      </c>
      <c r="B10" s="80" t="s">
        <v>46</v>
      </c>
      <c r="C10" s="68" t="s">
        <v>47</v>
      </c>
      <c r="D10" s="81" t="s">
        <v>48</v>
      </c>
      <c r="E10" s="82" t="s">
        <v>49</v>
      </c>
      <c r="F10" s="71" t="s">
        <v>65</v>
      </c>
      <c r="G10" s="22">
        <v>0.7</v>
      </c>
      <c r="H10" s="104">
        <f>2463854/5*0.7</f>
        <v>344939.56</v>
      </c>
      <c r="I10" s="105">
        <f>3187826.82*0.7+H10</f>
        <v>2576418.3339999998</v>
      </c>
      <c r="J10" s="97">
        <f>H10+I10</f>
        <v>2921357.8939999999</v>
      </c>
      <c r="K10" s="42" t="s">
        <v>74</v>
      </c>
    </row>
    <row r="11" spans="1:11" ht="24" customHeight="1">
      <c r="A11" s="17">
        <v>2</v>
      </c>
      <c r="B11" s="73" t="s">
        <v>43</v>
      </c>
      <c r="C11" s="73" t="s">
        <v>31</v>
      </c>
      <c r="D11" s="83" t="s">
        <v>44</v>
      </c>
      <c r="E11" s="74" t="s">
        <v>45</v>
      </c>
      <c r="F11" s="75" t="s">
        <v>67</v>
      </c>
      <c r="G11" s="16">
        <v>0.7</v>
      </c>
      <c r="H11" s="102">
        <f>2463854/5*0.7</f>
        <v>344939.56</v>
      </c>
      <c r="I11" s="106">
        <f>2478870*0.7+H11</f>
        <v>2080148.56</v>
      </c>
      <c r="J11" s="109">
        <f t="shared" ref="J11:J12" si="0">H11+I11</f>
        <v>2425088.12</v>
      </c>
      <c r="K11" s="42" t="s">
        <v>74</v>
      </c>
    </row>
    <row r="12" spans="1:11" ht="24" customHeight="1">
      <c r="A12" s="51">
        <v>3</v>
      </c>
      <c r="B12" s="84" t="s">
        <v>50</v>
      </c>
      <c r="C12" s="85" t="s">
        <v>51</v>
      </c>
      <c r="D12" s="86" t="s">
        <v>52</v>
      </c>
      <c r="E12" s="87" t="s">
        <v>53</v>
      </c>
      <c r="F12" s="89" t="s">
        <v>67</v>
      </c>
      <c r="G12" s="21">
        <v>0.7</v>
      </c>
      <c r="H12" s="107">
        <f>3094841/5*0.7</f>
        <v>433277.73999999993</v>
      </c>
      <c r="I12" s="108">
        <f>4362811.2*0.7+H12</f>
        <v>3487245.5799999996</v>
      </c>
      <c r="J12" s="96">
        <f t="shared" si="0"/>
        <v>3920523.3199999994</v>
      </c>
      <c r="K12" s="42" t="s">
        <v>74</v>
      </c>
    </row>
    <row r="13" spans="1:11" ht="24" customHeight="1">
      <c r="A13" s="196" t="s">
        <v>63</v>
      </c>
      <c r="B13" s="197"/>
      <c r="C13" s="197"/>
      <c r="D13" s="197"/>
      <c r="E13" s="197"/>
      <c r="F13" s="197"/>
      <c r="G13" s="197"/>
      <c r="H13" s="112">
        <f>SUM(H10:H12)</f>
        <v>1123156.8599999999</v>
      </c>
      <c r="I13" s="98">
        <f>SUM(I10:I12)</f>
        <v>8143812.4739999995</v>
      </c>
      <c r="J13" s="98">
        <f>SUM(J10:J12)</f>
        <v>9266969.3339999989</v>
      </c>
      <c r="K13" s="26"/>
    </row>
    <row r="15" spans="1:11">
      <c r="B15" s="41" t="s">
        <v>96</v>
      </c>
      <c r="C15" s="41"/>
      <c r="D15" s="41"/>
      <c r="E15" s="41"/>
      <c r="F15" s="41"/>
    </row>
    <row r="17" spans="1:11">
      <c r="A17" s="193" t="s">
        <v>54</v>
      </c>
      <c r="B17" s="193"/>
      <c r="C17" s="193"/>
      <c r="D17" s="194" t="s">
        <v>91</v>
      </c>
      <c r="E17" s="194"/>
      <c r="F17" s="194"/>
      <c r="G17" s="194"/>
      <c r="H17" s="194"/>
      <c r="I17" s="193" t="s">
        <v>55</v>
      </c>
      <c r="J17" s="193"/>
      <c r="K17" s="193"/>
    </row>
    <row r="18" spans="1:11">
      <c r="A18" s="193"/>
      <c r="B18" s="193"/>
      <c r="C18" s="193"/>
      <c r="D18" s="194" t="s">
        <v>56</v>
      </c>
      <c r="E18" s="194"/>
      <c r="F18" s="194"/>
      <c r="G18" s="194"/>
      <c r="H18" s="194"/>
      <c r="I18" s="193" t="s">
        <v>57</v>
      </c>
      <c r="J18" s="193"/>
      <c r="K18" s="193"/>
    </row>
    <row r="19" spans="1:11">
      <c r="A19" s="32"/>
      <c r="B19" s="33"/>
      <c r="C19" s="33"/>
      <c r="D19" s="34"/>
      <c r="E19" s="35"/>
      <c r="F19" s="35"/>
      <c r="G19" s="36"/>
      <c r="I19" s="50"/>
      <c r="J19" s="32"/>
      <c r="K19" s="50"/>
    </row>
    <row r="20" spans="1:11">
      <c r="A20" s="32"/>
      <c r="B20" s="33"/>
      <c r="C20" s="33"/>
      <c r="D20" s="34"/>
      <c r="E20" s="35"/>
      <c r="F20" s="35"/>
      <c r="G20" s="164"/>
      <c r="H20" s="110"/>
      <c r="I20" s="164"/>
      <c r="J20" s="32"/>
      <c r="K20" s="36"/>
    </row>
    <row r="21" spans="1:11">
      <c r="A21" s="32"/>
      <c r="B21" s="33"/>
      <c r="C21" s="33"/>
      <c r="D21" s="34"/>
      <c r="E21" s="35"/>
      <c r="F21" s="35"/>
      <c r="G21" s="164"/>
      <c r="H21" s="110"/>
      <c r="I21" s="195" t="s">
        <v>95</v>
      </c>
      <c r="J21" s="195"/>
      <c r="K21" s="195"/>
    </row>
    <row r="22" spans="1:11">
      <c r="A22" s="32"/>
      <c r="B22" s="33"/>
      <c r="C22" s="33"/>
      <c r="D22" s="34"/>
      <c r="E22" s="35"/>
      <c r="F22" s="35"/>
      <c r="G22" s="164"/>
      <c r="H22" s="110"/>
      <c r="I22" s="164"/>
      <c r="J22" s="32"/>
      <c r="K22" s="36"/>
    </row>
    <row r="23" spans="1:11">
      <c r="A23" s="32"/>
      <c r="B23" s="33"/>
      <c r="C23" s="33"/>
      <c r="D23" s="34"/>
      <c r="E23" s="35"/>
      <c r="F23" s="35"/>
      <c r="G23" s="164"/>
      <c r="H23" s="110"/>
      <c r="I23" s="164"/>
      <c r="J23" s="32"/>
      <c r="K23" s="36"/>
    </row>
    <row r="24" spans="1:11">
      <c r="A24" s="32"/>
      <c r="B24" s="33"/>
      <c r="C24" s="33"/>
      <c r="D24" s="34"/>
      <c r="E24" s="35"/>
      <c r="F24" s="35"/>
      <c r="G24" s="36"/>
      <c r="H24" s="110"/>
      <c r="I24" s="36"/>
      <c r="J24" s="32"/>
      <c r="K24" s="36"/>
    </row>
    <row r="25" spans="1:11">
      <c r="A25" s="193" t="s">
        <v>59</v>
      </c>
      <c r="B25" s="193"/>
      <c r="C25" s="193"/>
      <c r="D25" s="194" t="s">
        <v>58</v>
      </c>
      <c r="E25" s="194"/>
      <c r="F25" s="194"/>
      <c r="G25" s="194"/>
      <c r="H25" s="194"/>
      <c r="I25" s="193" t="s">
        <v>60</v>
      </c>
      <c r="J25" s="193"/>
      <c r="K25" s="193"/>
    </row>
    <row r="26" spans="1:11">
      <c r="I26" s="110"/>
    </row>
    <row r="28" spans="1:11">
      <c r="H28" s="110"/>
    </row>
  </sheetData>
  <sortState ref="A8:I10">
    <sortCondition ref="D8:D10"/>
  </sortState>
  <mergeCells count="15">
    <mergeCell ref="J7:K7"/>
    <mergeCell ref="A4:K4"/>
    <mergeCell ref="A6:K6"/>
    <mergeCell ref="I18:K18"/>
    <mergeCell ref="I25:K25"/>
    <mergeCell ref="D17:H17"/>
    <mergeCell ref="D18:H18"/>
    <mergeCell ref="D25:H25"/>
    <mergeCell ref="A5:K5"/>
    <mergeCell ref="A18:C18"/>
    <mergeCell ref="A25:C25"/>
    <mergeCell ref="A17:C17"/>
    <mergeCell ref="A13:G13"/>
    <mergeCell ref="I17:K17"/>
    <mergeCell ref="I21:K21"/>
  </mergeCells>
  <pageMargins left="0.4" right="0.21" top="0.57999999999999996" bottom="0.28999999999999998" header="0.36" footer="0.53"/>
  <pageSetup paperSize="9" scale="9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Tổng hợp</vt:lpstr>
      <vt:lpstr>BSĐK</vt:lpstr>
      <vt:lpstr>YHDP</vt:lpstr>
      <vt:lpstr>CĐ</vt:lpstr>
      <vt:lpstr>BSĐK!Print_Titles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2016-08-08T07:12:06Z</cp:lastPrinted>
  <dcterms:created xsi:type="dcterms:W3CDTF">2016-05-12T01:37:04Z</dcterms:created>
  <dcterms:modified xsi:type="dcterms:W3CDTF">2016-08-08T07:12:08Z</dcterms:modified>
</cp:coreProperties>
</file>