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480" windowHeight="11640"/>
  </bookViews>
  <sheets>
    <sheet name="Tổng hợp" sheetId="7" r:id="rId1"/>
    <sheet name="CĐ" sheetId="1" r:id="rId2"/>
    <sheet name="BSĐK" sheetId="2" r:id="rId3"/>
    <sheet name="Dược" sheetId="3" r:id="rId4"/>
    <sheet name="CNĐD" sheetId="4" r:id="rId5"/>
    <sheet name="YHDP" sheetId="5" r:id="rId6"/>
    <sheet name="RHM" sheetId="6" r:id="rId7"/>
  </sheets>
  <definedNames>
    <definedName name="_xlnm.Print_Area" localSheetId="6">RHM!$A$1:$W$33</definedName>
    <definedName name="_xlnm.Print_Titles" localSheetId="2">BSĐK!$9:$10</definedName>
    <definedName name="_xlnm.Print_Titles" localSheetId="4">CNĐD!$9:$10</definedName>
    <definedName name="_xlnm.Print_Titles" localSheetId="3">Dược!$8:$9</definedName>
    <definedName name="_xlnm.Print_Titles" localSheetId="5">YHDP!$9:$10</definedName>
  </definedNames>
  <calcPr calcId="125725"/>
</workbook>
</file>

<file path=xl/calcChain.xml><?xml version="1.0" encoding="utf-8"?>
<calcChain xmlns="http://schemas.openxmlformats.org/spreadsheetml/2006/main">
  <c r="I19" i="7"/>
  <c r="I18"/>
  <c r="H19"/>
  <c r="H18"/>
  <c r="I17"/>
  <c r="I14"/>
  <c r="I15"/>
  <c r="I16"/>
  <c r="I13"/>
  <c r="I12"/>
  <c r="D17"/>
  <c r="H17"/>
  <c r="H14"/>
  <c r="H15"/>
  <c r="H16"/>
  <c r="H13"/>
  <c r="H12"/>
  <c r="I20" l="1"/>
  <c r="K14" i="1"/>
  <c r="J14"/>
  <c r="G17" i="7"/>
  <c r="G20" s="1"/>
  <c r="H20" l="1"/>
  <c r="E17" l="1"/>
  <c r="K12" i="4"/>
  <c r="K21" s="1"/>
  <c r="E20" i="7" l="1"/>
  <c r="J19" i="4" l="1"/>
  <c r="J26" i="3" l="1"/>
  <c r="K26" s="1"/>
  <c r="L19" i="4"/>
  <c r="J32" i="2"/>
  <c r="K32" s="1"/>
  <c r="I13" i="1"/>
  <c r="K13" s="1"/>
  <c r="I12"/>
  <c r="I14" i="6"/>
  <c r="I12"/>
  <c r="I15" s="1"/>
  <c r="I14" i="5"/>
  <c r="I12"/>
  <c r="I15" s="1"/>
  <c r="J20" i="4"/>
  <c r="L20" s="1"/>
  <c r="J18"/>
  <c r="L18" s="1"/>
  <c r="J17"/>
  <c r="L17" s="1"/>
  <c r="J16"/>
  <c r="L16" s="1"/>
  <c r="J14"/>
  <c r="L14" s="1"/>
  <c r="J13"/>
  <c r="L13" s="1"/>
  <c r="J12"/>
  <c r="J21" s="1"/>
  <c r="J25" i="3"/>
  <c r="K25" s="1"/>
  <c r="J24"/>
  <c r="J23"/>
  <c r="K23" s="1"/>
  <c r="J22"/>
  <c r="K22" s="1"/>
  <c r="J21"/>
  <c r="J20"/>
  <c r="K20" s="1"/>
  <c r="J17"/>
  <c r="J19"/>
  <c r="K19" s="1"/>
  <c r="J18"/>
  <c r="K18" s="1"/>
  <c r="J16"/>
  <c r="J14"/>
  <c r="K14" s="1"/>
  <c r="J13"/>
  <c r="J12"/>
  <c r="J11"/>
  <c r="J62" i="2"/>
  <c r="K62" s="1"/>
  <c r="L62" s="1"/>
  <c r="J61"/>
  <c r="K61" s="1"/>
  <c r="L61" s="1"/>
  <c r="J60"/>
  <c r="K60" s="1"/>
  <c r="L60" s="1"/>
  <c r="J59"/>
  <c r="K59" s="1"/>
  <c r="L59" s="1"/>
  <c r="J57"/>
  <c r="K57" s="1"/>
  <c r="L57" s="1"/>
  <c r="J54"/>
  <c r="K54" s="1"/>
  <c r="L54" s="1"/>
  <c r="J58"/>
  <c r="K58" s="1"/>
  <c r="L58" s="1"/>
  <c r="J56"/>
  <c r="K56" s="1"/>
  <c r="L56" s="1"/>
  <c r="J55"/>
  <c r="K55" s="1"/>
  <c r="L55" s="1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1"/>
  <c r="K31" s="1"/>
  <c r="J30"/>
  <c r="J29"/>
  <c r="K29" s="1"/>
  <c r="J28"/>
  <c r="J27"/>
  <c r="K27" s="1"/>
  <c r="J26"/>
  <c r="J25"/>
  <c r="K25" s="1"/>
  <c r="J24"/>
  <c r="K22"/>
  <c r="J22"/>
  <c r="L22" l="1"/>
  <c r="K12" i="1"/>
  <c r="I14"/>
  <c r="O11" i="3"/>
  <c r="K11"/>
  <c r="P11"/>
  <c r="L11"/>
  <c r="J27"/>
  <c r="P16"/>
  <c r="K16"/>
  <c r="Q16"/>
  <c r="L16"/>
  <c r="K24"/>
  <c r="O24"/>
  <c r="P24" s="1"/>
  <c r="O17"/>
  <c r="P17" s="1"/>
  <c r="K17"/>
  <c r="L17" s="1"/>
  <c r="K21"/>
  <c r="O21"/>
  <c r="P21" s="1"/>
  <c r="J14" i="6"/>
  <c r="K14" s="1"/>
  <c r="J12"/>
  <c r="K12"/>
  <c r="K15" s="1"/>
  <c r="J12" i="5"/>
  <c r="J14"/>
  <c r="K14" s="1"/>
  <c r="L26" i="3"/>
  <c r="L32" i="2"/>
  <c r="K24"/>
  <c r="L24" s="1"/>
  <c r="K53"/>
  <c r="L53" s="1"/>
  <c r="K51"/>
  <c r="L51" s="1"/>
  <c r="K49"/>
  <c r="L49" s="1"/>
  <c r="K47"/>
  <c r="L47" s="1"/>
  <c r="K45"/>
  <c r="L45" s="1"/>
  <c r="K43"/>
  <c r="L43" s="1"/>
  <c r="K41"/>
  <c r="L41" s="1"/>
  <c r="K39"/>
  <c r="L39" s="1"/>
  <c r="K37"/>
  <c r="L37" s="1"/>
  <c r="K35"/>
  <c r="L35" s="1"/>
  <c r="K33"/>
  <c r="L33" s="1"/>
  <c r="K30"/>
  <c r="L30" s="1"/>
  <c r="K28"/>
  <c r="L28" s="1"/>
  <c r="K26"/>
  <c r="L26" s="1"/>
  <c r="L31"/>
  <c r="L29"/>
  <c r="L27"/>
  <c r="L25"/>
  <c r="K52"/>
  <c r="L52" s="1"/>
  <c r="K50"/>
  <c r="L50" s="1"/>
  <c r="K48"/>
  <c r="L48" s="1"/>
  <c r="K46"/>
  <c r="L46" s="1"/>
  <c r="K44"/>
  <c r="L44" s="1"/>
  <c r="K42"/>
  <c r="L42" s="1"/>
  <c r="K40"/>
  <c r="L40" s="1"/>
  <c r="K38"/>
  <c r="L38" s="1"/>
  <c r="K36"/>
  <c r="L36" s="1"/>
  <c r="K34"/>
  <c r="L34" s="1"/>
  <c r="L12" i="4"/>
  <c r="L21" s="1"/>
  <c r="L19" i="3"/>
  <c r="L21"/>
  <c r="L24"/>
  <c r="L22"/>
  <c r="L18"/>
  <c r="L20"/>
  <c r="L25"/>
  <c r="L23"/>
  <c r="K12"/>
  <c r="L12" s="1"/>
  <c r="K13"/>
  <c r="L13" s="1"/>
  <c r="L14"/>
  <c r="J14" i="2"/>
  <c r="J15"/>
  <c r="J16"/>
  <c r="J17"/>
  <c r="J18"/>
  <c r="J19"/>
  <c r="J20"/>
  <c r="J21"/>
  <c r="J13"/>
  <c r="J12"/>
  <c r="J63" s="1"/>
  <c r="J15" i="6" l="1"/>
  <c r="K12" i="5"/>
  <c r="K15" s="1"/>
  <c r="J15"/>
  <c r="L27" i="3"/>
  <c r="K27"/>
  <c r="K14" i="2"/>
  <c r="L14" s="1"/>
  <c r="K13"/>
  <c r="L13" s="1"/>
  <c r="K20"/>
  <c r="L20"/>
  <c r="K18"/>
  <c r="L18"/>
  <c r="K16"/>
  <c r="L16"/>
  <c r="K12"/>
  <c r="K21"/>
  <c r="L21" s="1"/>
  <c r="K19"/>
  <c r="L19" s="1"/>
  <c r="K17"/>
  <c r="L17" s="1"/>
  <c r="K15"/>
  <c r="L15" s="1"/>
  <c r="D20" i="7"/>
  <c r="F17"/>
  <c r="F20" s="1"/>
  <c r="L12" i="2" l="1"/>
  <c r="L63" s="1"/>
  <c r="K63"/>
</calcChain>
</file>

<file path=xl/sharedStrings.xml><?xml version="1.0" encoding="utf-8"?>
<sst xmlns="http://schemas.openxmlformats.org/spreadsheetml/2006/main" count="780" uniqueCount="414">
  <si>
    <t>STT</t>
  </si>
  <si>
    <t>Mã số SV</t>
  </si>
  <si>
    <t>Họ và</t>
  </si>
  <si>
    <t>tên</t>
  </si>
  <si>
    <t>Ngày sinh</t>
  </si>
  <si>
    <t>Lớp</t>
  </si>
  <si>
    <t>Đối tượng</t>
  </si>
  <si>
    <t>Tày</t>
  </si>
  <si>
    <t>Hộ cận nghèo</t>
  </si>
  <si>
    <t xml:space="preserve">Hộ nghèo </t>
  </si>
  <si>
    <t xml:space="preserve">Hộ cận nghèo </t>
  </si>
  <si>
    <t>Dung</t>
  </si>
  <si>
    <t>Hộ nghèo</t>
  </si>
  <si>
    <t>Duyên</t>
  </si>
  <si>
    <t>Nùng</t>
  </si>
  <si>
    <t>Dao</t>
  </si>
  <si>
    <t>Kinh</t>
  </si>
  <si>
    <t>Con BB 61%</t>
  </si>
  <si>
    <t xml:space="preserve"> Nguyễn Thị</t>
  </si>
  <si>
    <t xml:space="preserve"> Hoàng Thị</t>
  </si>
  <si>
    <t>Phượng</t>
  </si>
  <si>
    <t>Thu</t>
  </si>
  <si>
    <t xml:space="preserve">Bùi Thị </t>
  </si>
  <si>
    <t>Mường</t>
  </si>
  <si>
    <t>Thắm</t>
  </si>
  <si>
    <t>Ghi chú</t>
  </si>
  <si>
    <t xml:space="preserve">    ĐẠI HỌC THÁI NGUYÊN</t>
  </si>
  <si>
    <t xml:space="preserve">   ĐẠI HỌC THÁI NGUYÊN</t>
  </si>
  <si>
    <t>Nga</t>
  </si>
  <si>
    <t>Thái</t>
  </si>
  <si>
    <t>Hạnh</t>
  </si>
  <si>
    <t>Nhung</t>
  </si>
  <si>
    <t>Con BB 62%</t>
  </si>
  <si>
    <t>Thơm</t>
  </si>
  <si>
    <t>Thảo</t>
  </si>
  <si>
    <t>Con BB 41%</t>
  </si>
  <si>
    <t>Anh</t>
  </si>
  <si>
    <t>Bích</t>
  </si>
  <si>
    <t>Chanh</t>
  </si>
  <si>
    <t>Hường</t>
  </si>
  <si>
    <t xml:space="preserve">Đinh Văn </t>
  </si>
  <si>
    <t>Ngát</t>
  </si>
  <si>
    <t>Con TB 25%</t>
  </si>
  <si>
    <t>Trang</t>
  </si>
  <si>
    <t>Hiền</t>
  </si>
  <si>
    <t>Hoa</t>
  </si>
  <si>
    <t>K43A</t>
  </si>
  <si>
    <t>Giáy</t>
  </si>
  <si>
    <t>DTY1053210088</t>
  </si>
  <si>
    <t>15/11/1992</t>
  </si>
  <si>
    <t>Con TB 61%</t>
  </si>
  <si>
    <t>24/03/1991</t>
  </si>
  <si>
    <t>DTY1053210193</t>
  </si>
  <si>
    <t xml:space="preserve"> Bùi Thị Thuý</t>
  </si>
  <si>
    <t>Hương</t>
  </si>
  <si>
    <t>19/07/1992</t>
  </si>
  <si>
    <t>DTY 1053210312</t>
  </si>
  <si>
    <t>Nghĩa</t>
  </si>
  <si>
    <t>28/09/1992</t>
  </si>
  <si>
    <t>Con nuôi BB 62%</t>
  </si>
  <si>
    <t>DTY1053210430</t>
  </si>
  <si>
    <t xml:space="preserve"> Trương Thị </t>
  </si>
  <si>
    <t>13/06/1990</t>
  </si>
  <si>
    <t>DTY1053210433</t>
  </si>
  <si>
    <t xml:space="preserve"> Lùng Thị </t>
  </si>
  <si>
    <t>02/11/1990</t>
  </si>
  <si>
    <t>DTY1053210484</t>
  </si>
  <si>
    <t xml:space="preserve"> Phạm Thu </t>
  </si>
  <si>
    <t>06/05/1991</t>
  </si>
  <si>
    <t>K43B</t>
  </si>
  <si>
    <t xml:space="preserve"> Bùi Thị</t>
  </si>
  <si>
    <t>DTY1053210133</t>
  </si>
  <si>
    <t>28/02/1992</t>
  </si>
  <si>
    <t>DTY1053210161</t>
  </si>
  <si>
    <t xml:space="preserve"> Triệu Thị Thanh </t>
  </si>
  <si>
    <t>Hòa</t>
  </si>
  <si>
    <t>10/04/1991</t>
  </si>
  <si>
    <t>DTY1053210196</t>
  </si>
  <si>
    <t xml:space="preserve"> Đào Thị</t>
  </si>
  <si>
    <t>01/04/1992</t>
  </si>
  <si>
    <t>Con TB 71%</t>
  </si>
  <si>
    <t>Liên</t>
  </si>
  <si>
    <t>DTY1053210299</t>
  </si>
  <si>
    <t xml:space="preserve"> Hoàng Thị Hằng</t>
  </si>
  <si>
    <t>10/08/1991</t>
  </si>
  <si>
    <t>DTY1053210323</t>
  </si>
  <si>
    <t xml:space="preserve"> Lê Thị </t>
  </si>
  <si>
    <t>Nhạn</t>
  </si>
  <si>
    <t>DTY1053210417</t>
  </si>
  <si>
    <t>01/04/1990</t>
  </si>
  <si>
    <t xml:space="preserve"> Bùi Văn</t>
  </si>
  <si>
    <t>Giang</t>
  </si>
  <si>
    <t>K43C</t>
  </si>
  <si>
    <t>DTY1053210064</t>
  </si>
  <si>
    <t xml:space="preserve"> Quách Thị </t>
  </si>
  <si>
    <t>Diện</t>
  </si>
  <si>
    <t>20/05/1990</t>
  </si>
  <si>
    <t>DTY1053210079</t>
  </si>
  <si>
    <t xml:space="preserve"> Phạm Thanh </t>
  </si>
  <si>
    <t>03/07/1991</t>
  </si>
  <si>
    <t>DTY1053210206</t>
  </si>
  <si>
    <t xml:space="preserve">Trần Thị Thu </t>
  </si>
  <si>
    <t>02/12/1991</t>
  </si>
  <si>
    <t>DTY1053210207</t>
  </si>
  <si>
    <t xml:space="preserve">Nguyễn Thị </t>
  </si>
  <si>
    <t>28/10/1991</t>
  </si>
  <si>
    <t>DTY1053210328</t>
  </si>
  <si>
    <t xml:space="preserve">Dương Thị </t>
  </si>
  <si>
    <t>05/3/1991</t>
  </si>
  <si>
    <t>DTY1053210419</t>
  </si>
  <si>
    <t xml:space="preserve">Trương Thị </t>
  </si>
  <si>
    <t>Thiết</t>
  </si>
  <si>
    <t>30/9/1990</t>
  </si>
  <si>
    <t>Thanh</t>
  </si>
  <si>
    <t>DTY1053210028</t>
  </si>
  <si>
    <t xml:space="preserve"> Triệu Ngọc</t>
  </si>
  <si>
    <t>10/04/1992</t>
  </si>
  <si>
    <t>K43D</t>
  </si>
  <si>
    <t>DTY1053210037</t>
  </si>
  <si>
    <t xml:space="preserve"> Đinh Thị</t>
  </si>
  <si>
    <t>20/12/1992</t>
  </si>
  <si>
    <t>Con TB 39%</t>
  </si>
  <si>
    <t>DTY1053210067</t>
  </si>
  <si>
    <t xml:space="preserve"> Lê Thị</t>
  </si>
  <si>
    <t>Diệu</t>
  </si>
  <si>
    <t>10/09/1991</t>
  </si>
  <si>
    <t>DTY1053210147</t>
  </si>
  <si>
    <t>08/03/1993</t>
  </si>
  <si>
    <t>Phương</t>
  </si>
  <si>
    <t>DTY1053210436</t>
  </si>
  <si>
    <t xml:space="preserve"> Hoàng Thị Kiều</t>
  </si>
  <si>
    <t>21/12/1991</t>
  </si>
  <si>
    <t>DTY1053210457</t>
  </si>
  <si>
    <t xml:space="preserve"> Nguyễn Thị Thu</t>
  </si>
  <si>
    <t>Thủy</t>
  </si>
  <si>
    <t>19/04/1992</t>
  </si>
  <si>
    <t>Con BB 65%</t>
  </si>
  <si>
    <t>Xuân</t>
  </si>
  <si>
    <t>Yến</t>
  </si>
  <si>
    <t>DTY1053210464</t>
  </si>
  <si>
    <t xml:space="preserve">Sìn Thị </t>
  </si>
  <si>
    <t>Tơ</t>
  </si>
  <si>
    <t>25/01/1991</t>
  </si>
  <si>
    <t>Pà thẻn</t>
  </si>
  <si>
    <t>Quỳnh</t>
  </si>
  <si>
    <t>Thương</t>
  </si>
  <si>
    <t>Huyền</t>
  </si>
  <si>
    <t>Ánh</t>
  </si>
  <si>
    <t>Mai</t>
  </si>
  <si>
    <t xml:space="preserve"> Phạm Văn</t>
  </si>
  <si>
    <t>10/09/1993</t>
  </si>
  <si>
    <t>10/03/1994</t>
  </si>
  <si>
    <t>Huấn</t>
  </si>
  <si>
    <t>Con BB 71%</t>
  </si>
  <si>
    <t>Con TB 23%</t>
  </si>
  <si>
    <t>21/10/1993</t>
  </si>
  <si>
    <t xml:space="preserve"> Nguyễn Thị Hồng</t>
  </si>
  <si>
    <t>26/03/1992</t>
  </si>
  <si>
    <t xml:space="preserve"> Nguyễn Phương</t>
  </si>
  <si>
    <t>03/09/1993</t>
  </si>
  <si>
    <t xml:space="preserve"> Nguyễn Thị Yến</t>
  </si>
  <si>
    <t>25/03/1994</t>
  </si>
  <si>
    <t xml:space="preserve">     ĐẠI HỌC THÁI NGUYÊN</t>
  </si>
  <si>
    <t>DTY1257205010051</t>
  </si>
  <si>
    <t xml:space="preserve">Lê Tuyết </t>
  </si>
  <si>
    <t>DTY1257205010050</t>
  </si>
  <si>
    <t xml:space="preserve"> Nguyễn Thị Vân</t>
  </si>
  <si>
    <t>24/01/1994</t>
  </si>
  <si>
    <t>Con TB 2/4</t>
  </si>
  <si>
    <t>DTY1257205010055</t>
  </si>
  <si>
    <t xml:space="preserve"> Phùng Thị Mỹ</t>
  </si>
  <si>
    <t>08/04/1994</t>
  </si>
  <si>
    <t>DTY1257205010033</t>
  </si>
  <si>
    <t>Thân Thị Thu</t>
  </si>
  <si>
    <t>Ly</t>
  </si>
  <si>
    <t>DTY1053230022</t>
  </si>
  <si>
    <t xml:space="preserve"> Đỗ Dương Cẩm</t>
  </si>
  <si>
    <t>08/07/1991</t>
  </si>
  <si>
    <t>Con TB 30%</t>
  </si>
  <si>
    <t>DTY1053240020</t>
  </si>
  <si>
    <t xml:space="preserve"> Hà Hương</t>
  </si>
  <si>
    <t>16/08/1992</t>
  </si>
  <si>
    <t>Thân nhân của người có công với cách mạng, con mồ côi, dân tộc rất ít người ở vùng có điều kiện KTXH ĐBKK, con người bị tai nạn lao động</t>
  </si>
  <si>
    <t>II</t>
  </si>
  <si>
    <t>Dân tộc thiểu số hộ nghèo/cận nghèo</t>
  </si>
  <si>
    <t>I</t>
  </si>
  <si>
    <t>I.</t>
  </si>
  <si>
    <t>II.</t>
  </si>
  <si>
    <t>Con người TNLĐ</t>
  </si>
  <si>
    <t>Thân nhân người có công với cách mạng, con mồ côi, dân tộc rất ít người ở vùng có điều kiện KTXH ĐBKK, con người bị tai nạn lao động</t>
  </si>
  <si>
    <t>Hệ</t>
  </si>
  <si>
    <t>Ngành</t>
  </si>
  <si>
    <t>Đối tượng miễn học phí</t>
  </si>
  <si>
    <t>Số SV</t>
  </si>
  <si>
    <t>Đại học</t>
  </si>
  <si>
    <t>Cộng (I)</t>
  </si>
  <si>
    <t>Cao đẳng</t>
  </si>
  <si>
    <t>Cộng (II)</t>
  </si>
  <si>
    <t>Cộng (III)= (I) + (II)</t>
  </si>
  <si>
    <t>Mức miễn giảm</t>
  </si>
  <si>
    <t>TRƯỜNG ĐẠI HỌC Y DƯỢC</t>
  </si>
  <si>
    <t>Con TB 35%</t>
  </si>
  <si>
    <t>CNĐD K9B</t>
  </si>
  <si>
    <t>CNĐD K9A</t>
  </si>
  <si>
    <t>Mã sinh viên</t>
  </si>
  <si>
    <t xml:space="preserve">DTY1152020019 </t>
  </si>
  <si>
    <t xml:space="preserve">DTY1152020050 </t>
  </si>
  <si>
    <t xml:space="preserve">DTY1152020051 </t>
  </si>
  <si>
    <t>DTY1152020120</t>
  </si>
  <si>
    <t>Xã ĐBKK</t>
  </si>
  <si>
    <t>KT.TRƯỞNG PHÒNG CT - HSSV</t>
  </si>
  <si>
    <t>PHÓ TRƯỞNG PHÒNG</t>
  </si>
  <si>
    <t>Hà Thị Trưng</t>
  </si>
  <si>
    <t>PGS.TS Nguyễn Tiến Dũng</t>
  </si>
  <si>
    <t>KT.HIỆU TRƯỞNG</t>
  </si>
  <si>
    <t>PHÓ HIỆU TRƯỞNG</t>
  </si>
  <si>
    <t>NGƯỜI LẬP BIỂU</t>
  </si>
  <si>
    <t>TỪ THÁNG 1/2016 - THÁNG 6/2016</t>
  </si>
  <si>
    <t xml:space="preserve">TỪ THÁNG 1/2016 - THÁNG 6/2016 </t>
  </si>
  <si>
    <t>DTY1152020029</t>
  </si>
  <si>
    <t xml:space="preserve">Lê Ngọc </t>
  </si>
  <si>
    <t>01/10/1992</t>
  </si>
  <si>
    <t xml:space="preserve">DTY1152020106 </t>
  </si>
  <si>
    <t xml:space="preserve"> Bùi Thị Lệ</t>
  </si>
  <si>
    <t>Quyên</t>
  </si>
  <si>
    <t>16/02/1992</t>
  </si>
  <si>
    <t>Nguyệt</t>
  </si>
  <si>
    <t>DTY1053210136</t>
  </si>
  <si>
    <t xml:space="preserve"> Nông Thị </t>
  </si>
  <si>
    <t>05/11/1991</t>
  </si>
  <si>
    <t>DTY1053210104</t>
  </si>
  <si>
    <t xml:space="preserve">La Hương </t>
  </si>
  <si>
    <t>06/4/1991</t>
  </si>
  <si>
    <t>DTY1053210356</t>
  </si>
  <si>
    <t>27/05/1991</t>
  </si>
  <si>
    <t>DTY1053210285</t>
  </si>
  <si>
    <t xml:space="preserve"> Hoàng Thị </t>
  </si>
  <si>
    <t>Miên</t>
  </si>
  <si>
    <t>09/03/1991</t>
  </si>
  <si>
    <t>DTY1053210542</t>
  </si>
  <si>
    <t xml:space="preserve">Vi Thị </t>
  </si>
  <si>
    <t>Vân</t>
  </si>
  <si>
    <t>Lan</t>
  </si>
  <si>
    <t xml:space="preserve">Hoàng Văn </t>
  </si>
  <si>
    <t>Công</t>
  </si>
  <si>
    <t>Cao lan</t>
  </si>
  <si>
    <t>My</t>
  </si>
  <si>
    <t>Sán chí</t>
  </si>
  <si>
    <t>Mơ</t>
  </si>
  <si>
    <t>Duy</t>
  </si>
  <si>
    <t xml:space="preserve">Nông Thị </t>
  </si>
  <si>
    <t>DTY1053210190</t>
  </si>
  <si>
    <t xml:space="preserve"> Quách Văn </t>
  </si>
  <si>
    <t>Hùng</t>
  </si>
  <si>
    <t>DTY1053210142</t>
  </si>
  <si>
    <t xml:space="preserve"> Nguyễn Thị </t>
  </si>
  <si>
    <t>Hiến</t>
  </si>
  <si>
    <t>29/11/1991</t>
  </si>
  <si>
    <t>DTY1053210040</t>
  </si>
  <si>
    <t xml:space="preserve"> Triệu Tòn </t>
  </si>
  <si>
    <t>Chày</t>
  </si>
  <si>
    <t>13/05/1991</t>
  </si>
  <si>
    <t>DTY1053210463</t>
  </si>
  <si>
    <t xml:space="preserve"> Quan Thị</t>
  </si>
  <si>
    <t>Tình</t>
  </si>
  <si>
    <t>13/04/1992</t>
  </si>
  <si>
    <t>DTY1053210386</t>
  </si>
  <si>
    <t xml:space="preserve">Phạm Hồng </t>
  </si>
  <si>
    <t>Sơn</t>
  </si>
  <si>
    <t>07/02/1992</t>
  </si>
  <si>
    <t>DTY1053210483</t>
  </si>
  <si>
    <t>20/02/1991</t>
  </si>
  <si>
    <t>DTY1053210569</t>
  </si>
  <si>
    <t xml:space="preserve"> Hà Thị </t>
  </si>
  <si>
    <t>21/06/1990</t>
  </si>
  <si>
    <t>DTY1053210557</t>
  </si>
  <si>
    <t xml:space="preserve"> Phùng Thị </t>
  </si>
  <si>
    <t>29/03/1991</t>
  </si>
  <si>
    <t>Oanh</t>
  </si>
  <si>
    <t>25/10/1992</t>
  </si>
  <si>
    <t xml:space="preserve">Ma Thị </t>
  </si>
  <si>
    <t>08/03/1994</t>
  </si>
  <si>
    <t>17/01/1992</t>
  </si>
  <si>
    <t>DTY1257205010094</t>
  </si>
  <si>
    <t xml:space="preserve"> Âu Diệu</t>
  </si>
  <si>
    <t>Thuỳ</t>
  </si>
  <si>
    <t>DTY1257205010020</t>
  </si>
  <si>
    <t>Hoàng Thị Ngọc</t>
  </si>
  <si>
    <t>03/12/1994</t>
  </si>
  <si>
    <t>DTY1152020117</t>
  </si>
  <si>
    <t xml:space="preserve"> Bùi Văn </t>
  </si>
  <si>
    <t>Thọ</t>
  </si>
  <si>
    <t>03/01/1991</t>
  </si>
  <si>
    <t>DTY1152020075</t>
  </si>
  <si>
    <t xml:space="preserve"> Hoàng Khánh</t>
  </si>
  <si>
    <t>03/12/1993</t>
  </si>
  <si>
    <t>DTY1152020076</t>
  </si>
  <si>
    <t xml:space="preserve"> Bùi Thị Phương</t>
  </si>
  <si>
    <t>26/01/1992</t>
  </si>
  <si>
    <t>DTY1152020110</t>
  </si>
  <si>
    <t xml:space="preserve"> Phương Thị</t>
  </si>
  <si>
    <t>Sen</t>
  </si>
  <si>
    <t>13/04/1993</t>
  </si>
  <si>
    <t>DTY1152020089</t>
  </si>
  <si>
    <t xml:space="preserve"> Đặng Thị Hương</t>
  </si>
  <si>
    <t>20/11/1993</t>
  </si>
  <si>
    <t>DTY1152020033</t>
  </si>
  <si>
    <t>26/06/1993</t>
  </si>
  <si>
    <t>DTY1317203320029</t>
  </si>
  <si>
    <t>Nhưm</t>
  </si>
  <si>
    <t>07/9/1995</t>
  </si>
  <si>
    <t>DTY1053230027</t>
  </si>
  <si>
    <t>Chu Thị</t>
  </si>
  <si>
    <t>28/03/1992</t>
  </si>
  <si>
    <t xml:space="preserve"> Lý Thị</t>
  </si>
  <si>
    <t>Tuyến</t>
  </si>
  <si>
    <t>DTY1257205010036</t>
  </si>
  <si>
    <t>29/8/1994</t>
  </si>
  <si>
    <t>DTY 1053210347</t>
  </si>
  <si>
    <t xml:space="preserve">Lê Thu </t>
  </si>
  <si>
    <t>03/4/1991</t>
  </si>
  <si>
    <t>DTY1053210048</t>
  </si>
  <si>
    <t>Chiền</t>
  </si>
  <si>
    <t>06/05/1992</t>
  </si>
  <si>
    <t>DTY1053210524</t>
  </si>
  <si>
    <t>10/4/1991</t>
  </si>
  <si>
    <t>DTY 1053210406</t>
  </si>
  <si>
    <t xml:space="preserve">Thanh </t>
  </si>
  <si>
    <t>19/6/1991</t>
  </si>
  <si>
    <t>DTY 1053210420</t>
  </si>
  <si>
    <t>Thiệu</t>
  </si>
  <si>
    <t>15/12/1990</t>
  </si>
  <si>
    <t>Mến</t>
  </si>
  <si>
    <t>DTY1053240019</t>
  </si>
  <si>
    <t xml:space="preserve">Hoàng Hồng </t>
  </si>
  <si>
    <t>Quân</t>
  </si>
  <si>
    <t>27/05/1992</t>
  </si>
  <si>
    <t>Bình</t>
  </si>
  <si>
    <t>DTY1257205010045</t>
  </si>
  <si>
    <t xml:space="preserve"> Hoàng Thị Lệ</t>
  </si>
  <si>
    <t>31/05/1994</t>
  </si>
  <si>
    <t>DTY1053210250</t>
  </si>
  <si>
    <t xml:space="preserve"> Trần Thị </t>
  </si>
  <si>
    <t>01/02/1991</t>
  </si>
  <si>
    <t>DTY1053210310</t>
  </si>
  <si>
    <t>22/10/1991</t>
  </si>
  <si>
    <t>DTY1053210289 </t>
  </si>
  <si>
    <t>Đàm Thị Thúy</t>
  </si>
  <si>
    <t>08/11/1991</t>
  </si>
  <si>
    <t>DTY1152020088</t>
  </si>
  <si>
    <t xml:space="preserve"> Bùi Thị Minh</t>
  </si>
  <si>
    <t>06/02/1992</t>
  </si>
  <si>
    <t>DTY1053210376</t>
  </si>
  <si>
    <t xml:space="preserve">Leo Văn </t>
  </si>
  <si>
    <t>Sáng</t>
  </si>
  <si>
    <t>13/3/1992</t>
  </si>
  <si>
    <t>DTY1053210141</t>
  </si>
  <si>
    <t>Hiên</t>
  </si>
  <si>
    <t>03/11/1991</t>
  </si>
  <si>
    <t>DTY1053210031</t>
  </si>
  <si>
    <t xml:space="preserve"> Lục Thị </t>
  </si>
  <si>
    <t>05/07/1991</t>
  </si>
  <si>
    <t xml:space="preserve">DTY1152020017 </t>
  </si>
  <si>
    <t>Hoan</t>
  </si>
  <si>
    <t>03/09/1991</t>
  </si>
  <si>
    <t>DTY1152020032</t>
  </si>
  <si>
    <t>Từ Thị Thương</t>
  </si>
  <si>
    <t>DTY1317203320014</t>
  </si>
  <si>
    <t>Lê Kiều</t>
  </si>
  <si>
    <t>29/12/1995</t>
  </si>
  <si>
    <t>DTY1053210053</t>
  </si>
  <si>
    <t xml:space="preserve"> Nguyễn Nam </t>
  </si>
  <si>
    <t>11/01/1991</t>
  </si>
  <si>
    <t>ThS. Lê Thị Lựu</t>
  </si>
  <si>
    <t>HP tháng 1/2016</t>
  </si>
  <si>
    <t>HP từ tháng 2/2016 - 6/2016</t>
  </si>
  <si>
    <t>Dược 7A</t>
  </si>
  <si>
    <t>Dược 7B</t>
  </si>
  <si>
    <t>Bác sĩ đa khoa K43</t>
  </si>
  <si>
    <t>Bác sĩ Y học dự phòng K4</t>
  </si>
  <si>
    <t>Bác sĩ Răng Hàm Mặt K3</t>
  </si>
  <si>
    <t>Dược K7</t>
  </si>
  <si>
    <t>Điều dưỡng K9</t>
  </si>
  <si>
    <t>KTXN K5</t>
  </si>
  <si>
    <t>Số tiền được miễn</t>
  </si>
  <si>
    <t>(Đơn vị tính: Đồng)</t>
  </si>
  <si>
    <t>DANH SÁCH SINH VIÊN LỚP CAO ĐẲNG KĨ THUẬT XÉT NGHIỆM KHÓA 5 ĐƯỢC HOÀN TRẢ HỌC PHÍ</t>
  </si>
  <si>
    <t>DANH SÁCH SINH VIÊN NGÀNH BÁC SĨ ĐA KHOA KHÓA 43 ĐƯỢC HOÀN TRẢ HỌC PHÍ</t>
  </si>
  <si>
    <t>DANH SÁCH SINH VIÊN LỚP ĐẠI HỌC DƯỢC KHÓA 7  ĐƯỢC HOÀN TRẢ HỌC PHÍ</t>
  </si>
  <si>
    <t>DANH SÁCH SINH VIÊN LỚP BÁC SĨ Y HỌC DỰ PHÒNG KHÓA 4 ĐƯỢC HOÀN TRẢ HỌC PHÍ</t>
  </si>
  <si>
    <t>DANH SÁCH SINH VIÊN LỚP BÁC SĨ RĂNG HÀM MẶT KHÓA 3 ĐƯỢC HOÀN TRẢ HỌC PHÍ</t>
  </si>
  <si>
    <t>DANH SÁCH SINH VIÊN LỚP CỬ NHÂN ĐIỀU DƯỠNG KHÓA 9 ĐƯỢC HOÀN TRẢ HỌC PHÍ</t>
  </si>
  <si>
    <t>Tổng</t>
  </si>
  <si>
    <t>Ấn định danh sách gồm hai sinh viên với số tiền là bảy triệu ba trăm sáu mươi mốt nghìn một trăm chín mươi lăm đồng.</t>
  </si>
  <si>
    <t>Ấn định danh sách gồm năm mươi sinh viên với số tiền là hai trăm mười bốn triệu hai trăm năm mươi chín nghìn bốn trăm hai mươi chín đồng.</t>
  </si>
  <si>
    <t>Ấn định danh sách gồm mười lăm sinh viên với số tiền là năm mươi mốt triệu năm trăm bảy mươi tư nghìn sáu trăm ba mươi đồng.</t>
  </si>
  <si>
    <t>Ấn định danh sách gồm tám sinh viên với số tiền là ba mươi hai triệu ba trăm chín mươi tư nghìn chín trăm chín mươi sáu đồng.</t>
  </si>
  <si>
    <t>Ấn định danh sách gồm hai sinh viên với số tiền là bảy triệu tám trăm nghìn không trăm sáu mươi hai đồng.</t>
  </si>
  <si>
    <t>Ấn định danh sách gồm hai sinh viên với số tiền là năm triệu chín trăm linh năm nghìn chín trăm năm mươi tám đồng.</t>
  </si>
  <si>
    <t xml:space="preserve">ThS. Lê Thị Lựu </t>
  </si>
  <si>
    <t>Đối tượng giảm học phí</t>
  </si>
  <si>
    <t>Giảm 50%</t>
  </si>
  <si>
    <t>BẢNG TỔNG HỢP CÁC LỚP SINH VIÊN NĂM CUỐI ĐƯỢC HOÀN TRẢ HỌC PHÍ</t>
  </si>
  <si>
    <t>Tổng HP được hoàn trả từ tháng 1/2016 - 6/2016</t>
  </si>
  <si>
    <t>Số tiền được giảm 50%</t>
  </si>
  <si>
    <t xml:space="preserve">Tổng số tiền được hoàn trả </t>
  </si>
  <si>
    <t xml:space="preserve">Tổng số SV được hoàn trả </t>
  </si>
  <si>
    <t>Ấn định tổng số sinh viên năm cuối được hoàn trả học phí là bảy mươi chín sinh viên.</t>
  </si>
  <si>
    <t>Ấn định tổng số tiền hoàn trả là ba trăm mười chín triệu hai trăm chín mươi sáu nghìn hai trăm bảy mươi đồng.</t>
  </si>
  <si>
    <t>(Đã ký</t>
  </si>
  <si>
    <t>Kèm theo Quyết định số: 1418/QĐ - ĐHYD ngày 03 tháng 8 năm 2016</t>
  </si>
  <si>
    <t>(Đã ký)</t>
  </si>
  <si>
    <t>Kèm theo Quyết định số: 1418 /QĐ - ĐHYD ngày 03 tháng 8 năm 2016</t>
  </si>
  <si>
    <t>Kèm theo Quyết định số: 1418/QĐ - ĐHYD ngày  03 tháng 8 năm 2016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</si>
</sst>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.0"/>
  </numFmts>
  <fonts count="25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i/>
      <sz val="12"/>
      <name val="Times New Roman"/>
      <family val="1"/>
    </font>
    <font>
      <b/>
      <i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0"/>
      <name val="Times New Roman"/>
      <family val="1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color theme="1"/>
      <name val="Times New Roman"/>
      <family val="1"/>
    </font>
    <font>
      <b/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auto="1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8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/>
      <right/>
      <top style="hair">
        <color auto="1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auto="1"/>
      </left>
      <right/>
      <top style="hair">
        <color indexed="64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hair">
        <color auto="1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43" fontId="8" fillId="0" borderId="0" applyFont="0" applyFill="0" applyBorder="0" applyAlignment="0" applyProtection="0"/>
  </cellStyleXfs>
  <cellXfs count="760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4" fillId="2" borderId="10" xfId="0" applyNumberFormat="1" applyFont="1" applyFill="1" applyBorder="1" applyAlignment="1" applyProtection="1"/>
    <xf numFmtId="0" fontId="4" fillId="2" borderId="11" xfId="0" applyNumberFormat="1" applyFont="1" applyFill="1" applyBorder="1" applyAlignment="1" applyProtection="1">
      <alignment horizontal="center" shrinkToFit="1"/>
    </xf>
    <xf numFmtId="0" fontId="4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49" fontId="3" fillId="2" borderId="0" xfId="0" applyNumberFormat="1" applyFont="1" applyFill="1"/>
    <xf numFmtId="0" fontId="1" fillId="2" borderId="0" xfId="0" applyFont="1" applyFill="1"/>
    <xf numFmtId="0" fontId="1" fillId="2" borderId="0" xfId="0" applyFont="1" applyFill="1" applyAlignment="1"/>
    <xf numFmtId="49" fontId="1" fillId="2" borderId="0" xfId="0" applyNumberFormat="1" applyFont="1" applyFill="1" applyAlignment="1"/>
    <xf numFmtId="49" fontId="4" fillId="2" borderId="0" xfId="0" applyNumberFormat="1" applyFont="1" applyFill="1"/>
    <xf numFmtId="0" fontId="4" fillId="2" borderId="0" xfId="0" applyFont="1" applyFill="1" applyAlignment="1">
      <alignment horizontal="center"/>
    </xf>
    <xf numFmtId="0" fontId="2" fillId="2" borderId="0" xfId="0" applyFont="1" applyFill="1"/>
    <xf numFmtId="0" fontId="4" fillId="2" borderId="9" xfId="0" applyNumberFormat="1" applyFont="1" applyFill="1" applyBorder="1" applyAlignment="1" applyProtection="1"/>
    <xf numFmtId="0" fontId="0" fillId="2" borderId="0" xfId="0" applyFill="1"/>
    <xf numFmtId="0" fontId="4" fillId="0" borderId="0" xfId="0" applyFont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/>
    <xf numFmtId="0" fontId="2" fillId="2" borderId="8" xfId="0" applyFont="1" applyFill="1" applyBorder="1" applyAlignment="1">
      <alignment horizontal="center"/>
    </xf>
    <xf numFmtId="49" fontId="4" fillId="2" borderId="11" xfId="0" applyNumberFormat="1" applyFont="1" applyFill="1" applyBorder="1" applyAlignment="1" applyProtection="1">
      <alignment horizontal="left" shrinkToFit="1"/>
    </xf>
    <xf numFmtId="0" fontId="5" fillId="0" borderId="0" xfId="0" applyFont="1" applyAlignment="1"/>
    <xf numFmtId="0" fontId="0" fillId="3" borderId="0" xfId="0" applyFill="1"/>
    <xf numFmtId="0" fontId="2" fillId="0" borderId="0" xfId="0" applyFont="1" applyAlignment="1"/>
    <xf numFmtId="0" fontId="0" fillId="2" borderId="0" xfId="0" applyFill="1" applyAlignment="1">
      <alignment horizontal="center"/>
    </xf>
    <xf numFmtId="0" fontId="4" fillId="2" borderId="0" xfId="0" applyFont="1" applyFill="1" applyBorder="1"/>
    <xf numFmtId="0" fontId="9" fillId="2" borderId="0" xfId="0" applyFont="1" applyFill="1" applyAlignment="1">
      <alignment horizontal="center"/>
    </xf>
    <xf numFmtId="0" fontId="2" fillId="2" borderId="5" xfId="0" applyNumberFormat="1" applyFont="1" applyFill="1" applyBorder="1" applyAlignment="1">
      <alignment horizontal="center"/>
    </xf>
    <xf numFmtId="164" fontId="4" fillId="2" borderId="0" xfId="0" applyNumberFormat="1" applyFont="1" applyFill="1"/>
    <xf numFmtId="164" fontId="9" fillId="2" borderId="0" xfId="0" applyNumberFormat="1" applyFont="1" applyFill="1" applyAlignment="1">
      <alignment horizontal="center"/>
    </xf>
    <xf numFmtId="164" fontId="2" fillId="2" borderId="18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4" fillId="2" borderId="22" xfId="0" applyFont="1" applyFill="1" applyBorder="1"/>
    <xf numFmtId="0" fontId="11" fillId="2" borderId="0" xfId="0" applyFont="1" applyFill="1"/>
    <xf numFmtId="3" fontId="0" fillId="2" borderId="0" xfId="0" applyNumberFormat="1" applyFill="1"/>
    <xf numFmtId="3" fontId="0" fillId="0" borderId="0" xfId="0" applyNumberFormat="1"/>
    <xf numFmtId="3" fontId="4" fillId="2" borderId="0" xfId="0" applyNumberFormat="1" applyFont="1" applyFill="1"/>
    <xf numFmtId="3" fontId="4" fillId="0" borderId="0" xfId="0" applyNumberFormat="1" applyFont="1"/>
    <xf numFmtId="49" fontId="9" fillId="2" borderId="0" xfId="0" applyNumberFormat="1" applyFont="1" applyFill="1" applyAlignment="1">
      <alignment horizontal="center"/>
    </xf>
    <xf numFmtId="49" fontId="2" fillId="2" borderId="0" xfId="0" applyNumberFormat="1" applyFont="1" applyFill="1"/>
    <xf numFmtId="49" fontId="0" fillId="2" borderId="0" xfId="0" applyNumberFormat="1" applyFill="1"/>
    <xf numFmtId="0" fontId="2" fillId="2" borderId="36" xfId="0" applyFont="1" applyFill="1" applyBorder="1" applyAlignment="1"/>
    <xf numFmtId="0" fontId="2" fillId="2" borderId="31" xfId="0" applyFont="1" applyFill="1" applyBorder="1" applyAlignment="1"/>
    <xf numFmtId="0" fontId="4" fillId="2" borderId="8" xfId="0" applyFont="1" applyFill="1" applyBorder="1" applyAlignment="1">
      <alignment horizontal="center"/>
    </xf>
    <xf numFmtId="0" fontId="4" fillId="2" borderId="8" xfId="0" applyFont="1" applyFill="1" applyBorder="1"/>
    <xf numFmtId="49" fontId="9" fillId="0" borderId="0" xfId="0" applyNumberFormat="1" applyFont="1" applyAlignment="1">
      <alignment horizontal="center"/>
    </xf>
    <xf numFmtId="49" fontId="2" fillId="2" borderId="0" xfId="0" applyNumberFormat="1" applyFont="1" applyFill="1" applyBorder="1" applyAlignment="1"/>
    <xf numFmtId="49" fontId="4" fillId="0" borderId="0" xfId="0" applyNumberFormat="1" applyFont="1"/>
    <xf numFmtId="49" fontId="0" fillId="0" borderId="0" xfId="0" applyNumberFormat="1"/>
    <xf numFmtId="0" fontId="4" fillId="2" borderId="40" xfId="0" applyFont="1" applyFill="1" applyBorder="1"/>
    <xf numFmtId="0" fontId="4" fillId="2" borderId="0" xfId="0" applyNumberFormat="1" applyFont="1" applyFill="1" applyBorder="1" applyAlignment="1" applyProtection="1">
      <alignment horizontal="left" shrinkToFit="1"/>
    </xf>
    <xf numFmtId="0" fontId="2" fillId="2" borderId="38" xfId="0" applyFont="1" applyFill="1" applyBorder="1" applyAlignment="1">
      <alignment horizontal="center"/>
    </xf>
    <xf numFmtId="0" fontId="4" fillId="2" borderId="14" xfId="0" applyNumberFormat="1" applyFont="1" applyFill="1" applyBorder="1" applyAlignment="1" applyProtection="1"/>
    <xf numFmtId="0" fontId="6" fillId="2" borderId="0" xfId="0" applyFont="1" applyFill="1"/>
    <xf numFmtId="0" fontId="1" fillId="2" borderId="42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0" fontId="4" fillId="2" borderId="28" xfId="0" applyNumberFormat="1" applyFont="1" applyFill="1" applyBorder="1" applyAlignment="1" applyProtection="1">
      <alignment horizontal="left" shrinkToFit="1"/>
    </xf>
    <xf numFmtId="0" fontId="3" fillId="2" borderId="25" xfId="0" applyNumberFormat="1" applyFont="1" applyFill="1" applyBorder="1" applyAlignment="1" applyProtection="1"/>
    <xf numFmtId="49" fontId="3" fillId="2" borderId="29" xfId="0" applyNumberFormat="1" applyFont="1" applyFill="1" applyBorder="1" applyAlignment="1" applyProtection="1">
      <alignment horizontal="left" shrinkToFit="1"/>
    </xf>
    <xf numFmtId="0" fontId="3" fillId="2" borderId="29" xfId="0" applyNumberFormat="1" applyFont="1" applyFill="1" applyBorder="1" applyAlignment="1" applyProtection="1">
      <alignment horizontal="left" shrinkToFit="1"/>
    </xf>
    <xf numFmtId="0" fontId="3" fillId="2" borderId="25" xfId="0" applyNumberFormat="1" applyFont="1" applyFill="1" applyBorder="1" applyAlignment="1" applyProtection="1">
      <alignment horizontal="center"/>
    </xf>
    <xf numFmtId="0" fontId="3" fillId="2" borderId="47" xfId="0" applyFont="1" applyFill="1" applyBorder="1"/>
    <xf numFmtId="0" fontId="1" fillId="2" borderId="23" xfId="0" applyFont="1" applyFill="1" applyBorder="1" applyAlignment="1">
      <alignment horizontal="center"/>
    </xf>
    <xf numFmtId="0" fontId="3" fillId="2" borderId="48" xfId="0" applyFont="1" applyFill="1" applyBorder="1" applyAlignment="1">
      <alignment horizontal="center"/>
    </xf>
    <xf numFmtId="0" fontId="3" fillId="2" borderId="33" xfId="0" applyFont="1" applyFill="1" applyBorder="1" applyAlignment="1">
      <alignment horizontal="center"/>
    </xf>
    <xf numFmtId="0" fontId="4" fillId="2" borderId="34" xfId="2" applyNumberFormat="1" applyFont="1" applyFill="1" applyBorder="1" applyAlignment="1" applyProtection="1">
      <alignment horizontal="left" shrinkToFit="1"/>
    </xf>
    <xf numFmtId="0" fontId="4" fillId="2" borderId="32" xfId="2" applyNumberFormat="1" applyFont="1" applyFill="1" applyBorder="1" applyAlignment="1" applyProtection="1"/>
    <xf numFmtId="49" fontId="4" fillId="2" borderId="35" xfId="2" applyNumberFormat="1" applyFont="1" applyFill="1" applyBorder="1" applyAlignment="1" applyProtection="1">
      <alignment horizontal="left" shrinkToFit="1"/>
    </xf>
    <xf numFmtId="0" fontId="4" fillId="2" borderId="35" xfId="2" applyNumberFormat="1" applyFont="1" applyFill="1" applyBorder="1" applyAlignment="1" applyProtection="1">
      <alignment horizontal="center" shrinkToFit="1"/>
    </xf>
    <xf numFmtId="0" fontId="4" fillId="2" borderId="32" xfId="2" applyNumberFormat="1" applyFont="1" applyFill="1" applyBorder="1" applyAlignment="1" applyProtection="1">
      <alignment horizontal="center"/>
    </xf>
    <xf numFmtId="0" fontId="4" fillId="2" borderId="30" xfId="2" applyNumberFormat="1" applyFont="1" applyFill="1" applyBorder="1" applyAlignment="1" applyProtection="1">
      <alignment horizontal="center" shrinkToFit="1"/>
    </xf>
    <xf numFmtId="0" fontId="4" fillId="2" borderId="26" xfId="2" applyNumberFormat="1" applyFont="1" applyFill="1" applyBorder="1" applyAlignment="1" applyProtection="1">
      <alignment horizontal="left" shrinkToFit="1"/>
    </xf>
    <xf numFmtId="49" fontId="4" fillId="2" borderId="32" xfId="2" applyNumberFormat="1" applyFont="1" applyFill="1" applyBorder="1" applyAlignment="1" applyProtection="1">
      <alignment horizontal="left" shrinkToFit="1"/>
    </xf>
    <xf numFmtId="0" fontId="4" fillId="2" borderId="28" xfId="2" applyNumberFormat="1" applyFont="1" applyFill="1" applyBorder="1" applyAlignment="1" applyProtection="1">
      <alignment horizontal="left" shrinkToFit="1"/>
    </xf>
    <xf numFmtId="0" fontId="4" fillId="2" borderId="25" xfId="2" applyNumberFormat="1" applyFont="1" applyFill="1" applyBorder="1" applyAlignment="1" applyProtection="1"/>
    <xf numFmtId="49" fontId="4" fillId="2" borderId="29" xfId="2" applyNumberFormat="1" applyFont="1" applyFill="1" applyBorder="1" applyAlignment="1" applyProtection="1">
      <alignment horizontal="left" shrinkToFit="1"/>
    </xf>
    <xf numFmtId="0" fontId="4" fillId="2" borderId="27" xfId="2" applyNumberFormat="1" applyFont="1" applyFill="1" applyBorder="1" applyAlignment="1" applyProtection="1">
      <alignment horizontal="center" shrinkToFit="1"/>
    </xf>
    <xf numFmtId="0" fontId="4" fillId="2" borderId="25" xfId="2" applyNumberFormat="1" applyFont="1" applyFill="1" applyBorder="1" applyAlignment="1" applyProtection="1">
      <alignment horizontal="center"/>
    </xf>
    <xf numFmtId="0" fontId="4" fillId="2" borderId="28" xfId="0" applyFont="1" applyFill="1" applyBorder="1"/>
    <xf numFmtId="0" fontId="3" fillId="2" borderId="0" xfId="0" applyFont="1" applyFill="1" applyBorder="1"/>
    <xf numFmtId="0" fontId="11" fillId="0" borderId="0" xfId="0" applyFont="1"/>
    <xf numFmtId="0" fontId="9" fillId="0" borderId="0" xfId="0" applyFont="1" applyAlignment="1">
      <alignment horizontal="center"/>
    </xf>
    <xf numFmtId="49" fontId="11" fillId="0" borderId="0" xfId="0" applyNumberFormat="1" applyFont="1"/>
    <xf numFmtId="0" fontId="11" fillId="0" borderId="0" xfId="0" applyFont="1" applyAlignment="1">
      <alignment horizontal="center"/>
    </xf>
    <xf numFmtId="0" fontId="4" fillId="2" borderId="55" xfId="0" applyFont="1" applyFill="1" applyBorder="1" applyAlignment="1">
      <alignment horizontal="center"/>
    </xf>
    <xf numFmtId="0" fontId="4" fillId="2" borderId="55" xfId="0" applyFont="1" applyFill="1" applyBorder="1"/>
    <xf numFmtId="0" fontId="4" fillId="2" borderId="37" xfId="0" applyNumberFormat="1" applyFont="1" applyFill="1" applyBorder="1" applyAlignment="1" applyProtection="1"/>
    <xf numFmtId="49" fontId="4" fillId="2" borderId="15" xfId="0" applyNumberFormat="1" applyFont="1" applyFill="1" applyBorder="1" applyAlignment="1" applyProtection="1">
      <alignment horizontal="left" shrinkToFit="1"/>
    </xf>
    <xf numFmtId="0" fontId="4" fillId="2" borderId="15" xfId="0" applyNumberFormat="1" applyFont="1" applyFill="1" applyBorder="1" applyAlignment="1" applyProtection="1">
      <alignment horizontal="center" shrinkToFit="1"/>
    </xf>
    <xf numFmtId="0" fontId="2" fillId="2" borderId="41" xfId="0" applyFont="1" applyFill="1" applyBorder="1" applyAlignment="1">
      <alignment horizontal="center"/>
    </xf>
    <xf numFmtId="0" fontId="2" fillId="2" borderId="41" xfId="0" applyFont="1" applyFill="1" applyBorder="1" applyAlignment="1"/>
    <xf numFmtId="0" fontId="2" fillId="2" borderId="56" xfId="0" applyFont="1" applyFill="1" applyBorder="1" applyAlignment="1"/>
    <xf numFmtId="49" fontId="2" fillId="2" borderId="56" xfId="0" applyNumberFormat="1" applyFont="1" applyFill="1" applyBorder="1" applyAlignment="1"/>
    <xf numFmtId="0" fontId="2" fillId="2" borderId="49" xfId="0" applyFont="1" applyFill="1" applyBorder="1" applyAlignment="1"/>
    <xf numFmtId="0" fontId="2" fillId="2" borderId="45" xfId="0" applyFont="1" applyFill="1" applyBorder="1" applyAlignment="1"/>
    <xf numFmtId="0" fontId="3" fillId="2" borderId="50" xfId="0" applyFont="1" applyFill="1" applyBorder="1" applyAlignment="1">
      <alignment horizontal="center"/>
    </xf>
    <xf numFmtId="0" fontId="4" fillId="2" borderId="24" xfId="2" applyNumberFormat="1" applyFont="1" applyFill="1" applyBorder="1" applyAlignment="1" applyProtection="1">
      <alignment horizontal="left" shrinkToFit="1"/>
    </xf>
    <xf numFmtId="0" fontId="4" fillId="2" borderId="14" xfId="2" applyNumberFormat="1" applyFont="1" applyFill="1" applyBorder="1" applyAlignment="1" applyProtection="1"/>
    <xf numFmtId="49" fontId="4" fillId="2" borderId="15" xfId="2" applyNumberFormat="1" applyFont="1" applyFill="1" applyBorder="1" applyAlignment="1" applyProtection="1">
      <alignment horizontal="left" shrinkToFit="1"/>
    </xf>
    <xf numFmtId="0" fontId="4" fillId="2" borderId="15" xfId="2" applyNumberFormat="1" applyFont="1" applyFill="1" applyBorder="1" applyAlignment="1" applyProtection="1">
      <alignment horizontal="center" shrinkToFit="1"/>
    </xf>
    <xf numFmtId="0" fontId="4" fillId="2" borderId="14" xfId="2" applyNumberFormat="1" applyFont="1" applyFill="1" applyBorder="1" applyAlignment="1" applyProtection="1">
      <alignment horizontal="center"/>
    </xf>
    <xf numFmtId="9" fontId="4" fillId="2" borderId="14" xfId="0" applyNumberFormat="1" applyFont="1" applyFill="1" applyBorder="1" applyAlignment="1" applyProtection="1">
      <alignment horizontal="center" shrinkToFit="1"/>
    </xf>
    <xf numFmtId="0" fontId="2" fillId="2" borderId="53" xfId="0" applyFont="1" applyFill="1" applyBorder="1" applyAlignment="1">
      <alignment horizontal="center"/>
    </xf>
    <xf numFmtId="0" fontId="2" fillId="2" borderId="53" xfId="0" applyFont="1" applyFill="1" applyBorder="1" applyAlignment="1"/>
    <xf numFmtId="0" fontId="2" fillId="2" borderId="54" xfId="0" applyFont="1" applyFill="1" applyBorder="1" applyAlignment="1"/>
    <xf numFmtId="0" fontId="1" fillId="2" borderId="56" xfId="0" applyFont="1" applyFill="1" applyBorder="1" applyAlignment="1"/>
    <xf numFmtId="0" fontId="4" fillId="2" borderId="22" xfId="0" applyFont="1" applyFill="1" applyBorder="1" applyAlignment="1">
      <alignment horizontal="center"/>
    </xf>
    <xf numFmtId="0" fontId="4" fillId="2" borderId="58" xfId="0" applyNumberFormat="1" applyFont="1" applyFill="1" applyBorder="1" applyAlignment="1" applyProtection="1">
      <alignment shrinkToFit="1"/>
    </xf>
    <xf numFmtId="0" fontId="4" fillId="2" borderId="58" xfId="0" applyNumberFormat="1" applyFont="1" applyFill="1" applyBorder="1" applyAlignment="1" applyProtection="1"/>
    <xf numFmtId="0" fontId="4" fillId="2" borderId="59" xfId="0" applyNumberFormat="1" applyFont="1" applyFill="1" applyBorder="1" applyAlignment="1" applyProtection="1"/>
    <xf numFmtId="49" fontId="4" fillId="2" borderId="60" xfId="0" applyNumberFormat="1" applyFont="1" applyFill="1" applyBorder="1" applyAlignment="1" applyProtection="1">
      <alignment horizontal="left" shrinkToFit="1"/>
    </xf>
    <xf numFmtId="0" fontId="4" fillId="2" borderId="61" xfId="0" applyNumberFormat="1" applyFont="1" applyFill="1" applyBorder="1" applyAlignment="1" applyProtection="1">
      <alignment horizontal="center"/>
    </xf>
    <xf numFmtId="0" fontId="2" fillId="2" borderId="62" xfId="0" applyFont="1" applyFill="1" applyBorder="1" applyAlignment="1"/>
    <xf numFmtId="0" fontId="2" fillId="2" borderId="63" xfId="0" applyFont="1" applyFill="1" applyBorder="1" applyAlignment="1"/>
    <xf numFmtId="0" fontId="4" fillId="2" borderId="57" xfId="0" applyFont="1" applyFill="1" applyBorder="1" applyAlignment="1">
      <alignment horizontal="center"/>
    </xf>
    <xf numFmtId="0" fontId="4" fillId="2" borderId="64" xfId="0" applyNumberFormat="1" applyFont="1" applyFill="1" applyBorder="1" applyAlignment="1" applyProtection="1"/>
    <xf numFmtId="49" fontId="4" fillId="2" borderId="46" xfId="0" applyNumberFormat="1" applyFont="1" applyFill="1" applyBorder="1" applyAlignment="1" applyProtection="1">
      <alignment horizontal="left" shrinkToFit="1"/>
    </xf>
    <xf numFmtId="0" fontId="4" fillId="2" borderId="65" xfId="0" applyNumberFormat="1" applyFont="1" applyFill="1" applyBorder="1" applyAlignment="1" applyProtection="1">
      <alignment horizontal="center"/>
    </xf>
    <xf numFmtId="0" fontId="3" fillId="2" borderId="0" xfId="0" applyNumberFormat="1" applyFont="1" applyFill="1" applyBorder="1" applyAlignment="1" applyProtection="1">
      <alignment shrinkToFit="1"/>
    </xf>
    <xf numFmtId="0" fontId="4" fillId="2" borderId="64" xfId="0" applyFont="1" applyFill="1" applyBorder="1"/>
    <xf numFmtId="0" fontId="2" fillId="2" borderId="19" xfId="0" applyFont="1" applyFill="1" applyBorder="1" applyAlignment="1">
      <alignment horizontal="center"/>
    </xf>
    <xf numFmtId="0" fontId="3" fillId="2" borderId="69" xfId="2" applyNumberFormat="1" applyFont="1" applyFill="1" applyBorder="1" applyAlignment="1" applyProtection="1">
      <alignment horizontal="left" shrinkToFit="1"/>
    </xf>
    <xf numFmtId="0" fontId="4" fillId="2" borderId="70" xfId="2" applyNumberFormat="1" applyFont="1" applyFill="1" applyBorder="1" applyAlignment="1" applyProtection="1"/>
    <xf numFmtId="49" fontId="4" fillId="2" borderId="69" xfId="2" applyNumberFormat="1" applyFont="1" applyFill="1" applyBorder="1" applyAlignment="1" applyProtection="1">
      <alignment horizontal="left" shrinkToFit="1"/>
    </xf>
    <xf numFmtId="0" fontId="4" fillId="2" borderId="68" xfId="2" applyNumberFormat="1" applyFont="1" applyFill="1" applyBorder="1" applyAlignment="1" applyProtection="1">
      <alignment horizontal="center" shrinkToFit="1"/>
    </xf>
    <xf numFmtId="0" fontId="4" fillId="2" borderId="67" xfId="2" applyNumberFormat="1" applyFont="1" applyFill="1" applyBorder="1" applyAlignment="1" applyProtection="1">
      <alignment horizontal="center"/>
    </xf>
    <xf numFmtId="0" fontId="2" fillId="2" borderId="68" xfId="0" applyFont="1" applyFill="1" applyBorder="1" applyAlignment="1"/>
    <xf numFmtId="0" fontId="2" fillId="2" borderId="67" xfId="0" applyFont="1" applyFill="1" applyBorder="1" applyAlignment="1"/>
    <xf numFmtId="0" fontId="2" fillId="2" borderId="66" xfId="0" applyFont="1" applyFill="1" applyBorder="1" applyAlignment="1"/>
    <xf numFmtId="0" fontId="3" fillId="2" borderId="57" xfId="0" applyFont="1" applyFill="1" applyBorder="1" applyAlignment="1">
      <alignment horizontal="center"/>
    </xf>
    <xf numFmtId="0" fontId="4" fillId="2" borderId="71" xfId="0" applyNumberFormat="1" applyFont="1" applyFill="1" applyBorder="1" applyAlignment="1" applyProtection="1">
      <alignment horizontal="left" shrinkToFit="1"/>
    </xf>
    <xf numFmtId="0" fontId="3" fillId="2" borderId="72" xfId="0" applyNumberFormat="1" applyFont="1" applyFill="1" applyBorder="1" applyAlignment="1" applyProtection="1"/>
    <xf numFmtId="49" fontId="3" fillId="2" borderId="73" xfId="0" applyNumberFormat="1" applyFont="1" applyFill="1" applyBorder="1" applyAlignment="1" applyProtection="1">
      <alignment horizontal="left" shrinkToFit="1"/>
    </xf>
    <xf numFmtId="0" fontId="3" fillId="2" borderId="73" xfId="0" applyNumberFormat="1" applyFont="1" applyFill="1" applyBorder="1" applyAlignment="1" applyProtection="1">
      <alignment horizontal="left" shrinkToFit="1"/>
    </xf>
    <xf numFmtId="0" fontId="3" fillId="2" borderId="72" xfId="0" applyNumberFormat="1" applyFont="1" applyFill="1" applyBorder="1" applyAlignment="1" applyProtection="1">
      <alignment horizontal="center"/>
    </xf>
    <xf numFmtId="0" fontId="3" fillId="2" borderId="74" xfId="0" applyFont="1" applyFill="1" applyBorder="1"/>
    <xf numFmtId="9" fontId="3" fillId="2" borderId="31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9" fontId="3" fillId="2" borderId="0" xfId="0" applyNumberFormat="1" applyFont="1" applyFill="1" applyBorder="1" applyAlignment="1">
      <alignment horizontal="center"/>
    </xf>
    <xf numFmtId="3" fontId="6" fillId="2" borderId="0" xfId="0" applyNumberFormat="1" applyFont="1" applyFill="1"/>
    <xf numFmtId="0" fontId="2" fillId="2" borderId="5" xfId="0" applyNumberFormat="1" applyFont="1" applyFill="1" applyBorder="1"/>
    <xf numFmtId="0" fontId="10" fillId="0" borderId="0" xfId="0" applyFont="1"/>
    <xf numFmtId="49" fontId="2" fillId="0" borderId="0" xfId="0" applyNumberFormat="1" applyFont="1"/>
    <xf numFmtId="2" fontId="2" fillId="2" borderId="0" xfId="0" applyNumberFormat="1" applyFont="1" applyFill="1" applyAlignment="1">
      <alignment horizontal="center"/>
    </xf>
    <xf numFmtId="0" fontId="2" fillId="2" borderId="79" xfId="0" applyFont="1" applyFill="1" applyBorder="1" applyAlignment="1"/>
    <xf numFmtId="3" fontId="10" fillId="0" borderId="0" xfId="0" applyNumberFormat="1" applyFont="1"/>
    <xf numFmtId="3" fontId="11" fillId="0" borderId="0" xfId="0" applyNumberFormat="1" applyFont="1"/>
    <xf numFmtId="3" fontId="2" fillId="2" borderId="0" xfId="0" applyNumberFormat="1" applyFont="1" applyFill="1" applyAlignment="1"/>
    <xf numFmtId="3" fontId="9" fillId="2" borderId="0" xfId="0" applyNumberFormat="1" applyFont="1" applyFill="1" applyAlignment="1"/>
    <xf numFmtId="164" fontId="4" fillId="0" borderId="0" xfId="0" applyNumberFormat="1" applyFont="1"/>
    <xf numFmtId="164" fontId="10" fillId="0" borderId="0" xfId="0" applyNumberFormat="1" applyFont="1"/>
    <xf numFmtId="3" fontId="10" fillId="0" borderId="0" xfId="3" applyNumberFormat="1" applyFont="1"/>
    <xf numFmtId="0" fontId="13" fillId="0" borderId="0" xfId="0" applyFont="1"/>
    <xf numFmtId="0" fontId="14" fillId="0" borderId="0" xfId="0" applyFont="1"/>
    <xf numFmtId="164" fontId="14" fillId="0" borderId="0" xfId="0" applyNumberFormat="1" applyFont="1"/>
    <xf numFmtId="3" fontId="14" fillId="0" borderId="0" xfId="0" applyNumberFormat="1" applyFont="1"/>
    <xf numFmtId="3" fontId="2" fillId="2" borderId="52" xfId="3" applyNumberFormat="1" applyFont="1" applyFill="1" applyBorder="1" applyAlignment="1"/>
    <xf numFmtId="0" fontId="3" fillId="2" borderId="81" xfId="0" applyFont="1" applyFill="1" applyBorder="1" applyAlignment="1">
      <alignment horizontal="center"/>
    </xf>
    <xf numFmtId="0" fontId="4" fillId="2" borderId="82" xfId="0" applyFont="1" applyFill="1" applyBorder="1"/>
    <xf numFmtId="0" fontId="3" fillId="2" borderId="83" xfId="0" applyNumberFormat="1" applyFont="1" applyFill="1" applyBorder="1" applyAlignment="1" applyProtection="1"/>
    <xf numFmtId="49" fontId="3" fillId="2" borderId="85" xfId="0" applyNumberFormat="1" applyFont="1" applyFill="1" applyBorder="1" applyAlignment="1" applyProtection="1">
      <alignment horizontal="left" shrinkToFit="1"/>
    </xf>
    <xf numFmtId="0" fontId="3" fillId="2" borderId="85" xfId="0" applyNumberFormat="1" applyFont="1" applyFill="1" applyBorder="1" applyAlignment="1" applyProtection="1">
      <alignment horizontal="left" shrinkToFit="1"/>
    </xf>
    <xf numFmtId="0" fontId="3" fillId="2" borderId="83" xfId="0" applyNumberFormat="1" applyFont="1" applyFill="1" applyBorder="1" applyAlignment="1" applyProtection="1">
      <alignment horizontal="center"/>
    </xf>
    <xf numFmtId="0" fontId="3" fillId="2" borderId="86" xfId="0" applyFont="1" applyFill="1" applyBorder="1"/>
    <xf numFmtId="9" fontId="3" fillId="2" borderId="84" xfId="0" applyNumberFormat="1" applyFont="1" applyFill="1" applyBorder="1" applyAlignment="1">
      <alignment horizontal="center"/>
    </xf>
    <xf numFmtId="0" fontId="15" fillId="0" borderId="0" xfId="0" applyFont="1"/>
    <xf numFmtId="164" fontId="15" fillId="0" borderId="0" xfId="0" applyNumberFormat="1" applyFont="1"/>
    <xf numFmtId="3" fontId="15" fillId="0" borderId="0" xfId="0" applyNumberFormat="1" applyFont="1"/>
    <xf numFmtId="0" fontId="2" fillId="2" borderId="52" xfId="0" applyNumberFormat="1" applyFont="1" applyFill="1" applyBorder="1" applyAlignment="1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12" fillId="2" borderId="0" xfId="0" applyNumberFormat="1" applyFont="1" applyFill="1" applyBorder="1" applyAlignment="1">
      <alignment horizontal="right"/>
    </xf>
    <xf numFmtId="9" fontId="3" fillId="2" borderId="87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0" xfId="0" applyNumberFormat="1" applyFont="1" applyFill="1" applyBorder="1" applyAlignment="1" applyProtection="1"/>
    <xf numFmtId="49" fontId="3" fillId="2" borderId="0" xfId="0" applyNumberFormat="1" applyFont="1" applyFill="1" applyBorder="1" applyAlignment="1" applyProtection="1">
      <alignment horizontal="left" shrinkToFit="1"/>
    </xf>
    <xf numFmtId="0" fontId="3" fillId="2" borderId="0" xfId="0" applyNumberFormat="1" applyFont="1" applyFill="1" applyBorder="1" applyAlignment="1" applyProtection="1">
      <alignment horizontal="left" shrinkToFit="1"/>
    </xf>
    <xf numFmtId="0" fontId="3" fillId="2" borderId="0" xfId="0" applyNumberFormat="1" applyFont="1" applyFill="1" applyBorder="1" applyAlignment="1" applyProtection="1">
      <alignment horizontal="center"/>
    </xf>
    <xf numFmtId="0" fontId="0" fillId="2" borderId="0" xfId="0" applyFill="1" applyBorder="1"/>
    <xf numFmtId="0" fontId="3" fillId="2" borderId="89" xfId="0" applyNumberFormat="1" applyFont="1" applyFill="1" applyBorder="1" applyAlignment="1" applyProtection="1">
      <alignment horizontal="left" shrinkToFit="1"/>
    </xf>
    <xf numFmtId="0" fontId="4" fillId="2" borderId="0" xfId="0" applyFont="1" applyFill="1" applyBorder="1" applyAlignment="1">
      <alignment horizontal="center"/>
    </xf>
    <xf numFmtId="9" fontId="4" fillId="2" borderId="0" xfId="0" applyNumberFormat="1" applyFont="1" applyFill="1" applyBorder="1" applyAlignment="1">
      <alignment horizontal="center"/>
    </xf>
    <xf numFmtId="0" fontId="2" fillId="2" borderId="90" xfId="0" applyFont="1" applyFill="1" applyBorder="1" applyAlignment="1">
      <alignment horizontal="center"/>
    </xf>
    <xf numFmtId="49" fontId="1" fillId="2" borderId="56" xfId="0" applyNumberFormat="1" applyFont="1" applyFill="1" applyBorder="1" applyAlignment="1"/>
    <xf numFmtId="49" fontId="2" fillId="2" borderId="54" xfId="0" applyNumberFormat="1" applyFont="1" applyFill="1" applyBorder="1" applyAlignment="1"/>
    <xf numFmtId="49" fontId="2" fillId="2" borderId="68" xfId="0" applyNumberFormat="1" applyFont="1" applyFill="1" applyBorder="1" applyAlignment="1"/>
    <xf numFmtId="49" fontId="3" fillId="2" borderId="89" xfId="0" applyNumberFormat="1" applyFont="1" applyFill="1" applyBorder="1" applyAlignment="1" applyProtection="1">
      <alignment horizontal="left" shrinkToFit="1"/>
    </xf>
    <xf numFmtId="0" fontId="4" fillId="2" borderId="92" xfId="0" applyNumberFormat="1" applyFont="1" applyFill="1" applyBorder="1" applyAlignment="1" applyProtection="1">
      <alignment horizontal="left" shrinkToFit="1"/>
    </xf>
    <xf numFmtId="0" fontId="3" fillId="2" borderId="91" xfId="0" applyNumberFormat="1" applyFont="1" applyFill="1" applyBorder="1" applyAlignment="1" applyProtection="1">
      <alignment horizontal="center"/>
    </xf>
    <xf numFmtId="0" fontId="3" fillId="2" borderId="91" xfId="0" applyNumberFormat="1" applyFont="1" applyFill="1" applyBorder="1" applyAlignment="1" applyProtection="1"/>
    <xf numFmtId="0" fontId="3" fillId="2" borderId="93" xfId="0" applyFont="1" applyFill="1" applyBorder="1"/>
    <xf numFmtId="49" fontId="2" fillId="2" borderId="45" xfId="0" applyNumberFormat="1" applyFont="1" applyFill="1" applyBorder="1" applyAlignment="1"/>
    <xf numFmtId="0" fontId="4" fillId="2" borderId="96" xfId="2" applyNumberFormat="1" applyFont="1" applyFill="1" applyBorder="1" applyAlignment="1" applyProtection="1"/>
    <xf numFmtId="49" fontId="4" fillId="2" borderId="97" xfId="2" applyNumberFormat="1" applyFont="1" applyFill="1" applyBorder="1" applyAlignment="1" applyProtection="1">
      <alignment horizontal="left" shrinkToFit="1"/>
    </xf>
    <xf numFmtId="0" fontId="4" fillId="2" borderId="97" xfId="2" applyNumberFormat="1" applyFont="1" applyFill="1" applyBorder="1" applyAlignment="1" applyProtection="1">
      <alignment horizontal="center" shrinkToFit="1"/>
    </xf>
    <xf numFmtId="0" fontId="4" fillId="2" borderId="96" xfId="2" applyNumberFormat="1" applyFont="1" applyFill="1" applyBorder="1" applyAlignment="1" applyProtection="1">
      <alignment horizontal="center"/>
    </xf>
    <xf numFmtId="0" fontId="3" fillId="2" borderId="104" xfId="0" applyNumberFormat="1" applyFont="1" applyFill="1" applyBorder="1" applyAlignment="1" applyProtection="1"/>
    <xf numFmtId="49" fontId="3" fillId="2" borderId="105" xfId="0" applyNumberFormat="1" applyFont="1" applyFill="1" applyBorder="1" applyAlignment="1" applyProtection="1">
      <alignment horizontal="left" shrinkToFit="1"/>
    </xf>
    <xf numFmtId="0" fontId="3" fillId="2" borderId="106" xfId="0" applyNumberFormat="1" applyFont="1" applyFill="1" applyBorder="1" applyAlignment="1" applyProtection="1">
      <alignment horizontal="left" shrinkToFit="1"/>
    </xf>
    <xf numFmtId="0" fontId="3" fillId="2" borderId="104" xfId="0" applyNumberFormat="1" applyFont="1" applyFill="1" applyBorder="1" applyAlignment="1" applyProtection="1">
      <alignment horizontal="center"/>
    </xf>
    <xf numFmtId="0" fontId="3" fillId="2" borderId="107" xfId="0" applyFont="1" applyFill="1" applyBorder="1"/>
    <xf numFmtId="0" fontId="3" fillId="2" borderId="102" xfId="0" applyNumberFormat="1" applyFont="1" applyFill="1" applyBorder="1" applyAlignment="1" applyProtection="1"/>
    <xf numFmtId="49" fontId="3" fillId="2" borderId="103" xfId="0" applyNumberFormat="1" applyFont="1" applyFill="1" applyBorder="1" applyAlignment="1" applyProtection="1">
      <alignment horizontal="left" shrinkToFit="1"/>
    </xf>
    <xf numFmtId="0" fontId="3" fillId="2" borderId="103" xfId="0" applyNumberFormat="1" applyFont="1" applyFill="1" applyBorder="1" applyAlignment="1" applyProtection="1">
      <alignment horizontal="left" shrinkToFit="1"/>
    </xf>
    <xf numFmtId="0" fontId="3" fillId="2" borderId="102" xfId="0" applyNumberFormat="1" applyFont="1" applyFill="1" applyBorder="1" applyAlignment="1" applyProtection="1">
      <alignment horizontal="center"/>
    </xf>
    <xf numFmtId="0" fontId="3" fillId="2" borderId="100" xfId="0" applyFont="1" applyFill="1" applyBorder="1"/>
    <xf numFmtId="0" fontId="4" fillId="2" borderId="101" xfId="0" applyFont="1" applyFill="1" applyBorder="1"/>
    <xf numFmtId="0" fontId="3" fillId="2" borderId="108" xfId="0" applyFont="1" applyFill="1" applyBorder="1"/>
    <xf numFmtId="0" fontId="4" fillId="2" borderId="109" xfId="0" applyNumberFormat="1" applyFont="1" applyFill="1" applyBorder="1" applyAlignment="1" applyProtection="1"/>
    <xf numFmtId="0" fontId="4" fillId="2" borderId="108" xfId="0" applyFont="1" applyFill="1" applyBorder="1" applyAlignment="1">
      <alignment horizontal="center"/>
    </xf>
    <xf numFmtId="0" fontId="11" fillId="3" borderId="0" xfId="0" applyFont="1" applyFill="1"/>
    <xf numFmtId="0" fontId="2" fillId="2" borderId="98" xfId="0" applyFont="1" applyFill="1" applyBorder="1" applyAlignment="1">
      <alignment horizontal="center"/>
    </xf>
    <xf numFmtId="0" fontId="3" fillId="2" borderId="112" xfId="0" applyNumberFormat="1" applyFont="1" applyFill="1" applyBorder="1" applyAlignment="1" applyProtection="1">
      <alignment horizontal="center"/>
    </xf>
    <xf numFmtId="0" fontId="3" fillId="2" borderId="112" xfId="0" applyNumberFormat="1" applyFont="1" applyFill="1" applyBorder="1" applyAlignment="1" applyProtection="1"/>
    <xf numFmtId="0" fontId="3" fillId="2" borderId="113" xfId="0" applyNumberFormat="1" applyFont="1" applyFill="1" applyBorder="1" applyAlignment="1" applyProtection="1">
      <alignment horizontal="left" shrinkToFit="1"/>
    </xf>
    <xf numFmtId="0" fontId="3" fillId="2" borderId="116" xfId="0" applyFont="1" applyFill="1" applyBorder="1"/>
    <xf numFmtId="0" fontId="4" fillId="2" borderId="112" xfId="0" applyNumberFormat="1" applyFont="1" applyFill="1" applyBorder="1" applyAlignment="1" applyProtection="1">
      <alignment horizontal="left" shrinkToFit="1"/>
    </xf>
    <xf numFmtId="0" fontId="9" fillId="0" borderId="0" xfId="0" applyFont="1" applyAlignment="1">
      <alignment horizontal="center"/>
    </xf>
    <xf numFmtId="0" fontId="1" fillId="2" borderId="0" xfId="0" applyFont="1" applyFill="1" applyBorder="1" applyAlignment="1"/>
    <xf numFmtId="0" fontId="4" fillId="2" borderId="31" xfId="2" applyNumberFormat="1" applyFont="1" applyFill="1" applyBorder="1" applyAlignment="1" applyProtection="1"/>
    <xf numFmtId="0" fontId="4" fillId="2" borderId="26" xfId="2" applyNumberFormat="1" applyFont="1" applyFill="1" applyBorder="1" applyAlignment="1" applyProtection="1"/>
    <xf numFmtId="0" fontId="4" fillId="2" borderId="66" xfId="2" applyNumberFormat="1" applyFont="1" applyFill="1" applyBorder="1" applyAlignment="1" applyProtection="1"/>
    <xf numFmtId="0" fontId="2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17" fillId="2" borderId="0" xfId="0" applyFont="1" applyFill="1"/>
    <xf numFmtId="0" fontId="4" fillId="2" borderId="119" xfId="0" applyNumberFormat="1" applyFont="1" applyFill="1" applyBorder="1" applyAlignment="1" applyProtection="1"/>
    <xf numFmtId="0" fontId="4" fillId="2" borderId="118" xfId="0" applyFont="1" applyFill="1" applyBorder="1" applyAlignment="1">
      <alignment horizontal="center"/>
    </xf>
    <xf numFmtId="0" fontId="4" fillId="2" borderId="120" xfId="2" applyNumberFormat="1" applyFont="1" applyFill="1" applyBorder="1" applyAlignment="1" applyProtection="1">
      <alignment horizontal="left" shrinkToFit="1"/>
    </xf>
    <xf numFmtId="0" fontId="3" fillId="2" borderId="94" xfId="0" applyNumberFormat="1" applyFont="1" applyFill="1" applyBorder="1" applyAlignment="1" applyProtection="1"/>
    <xf numFmtId="0" fontId="3" fillId="2" borderId="87" xfId="0" applyNumberFormat="1" applyFont="1" applyFill="1" applyBorder="1" applyAlignment="1" applyProtection="1"/>
    <xf numFmtId="0" fontId="4" fillId="2" borderId="122" xfId="2" applyNumberFormat="1" applyFont="1" applyFill="1" applyBorder="1" applyAlignment="1" applyProtection="1">
      <alignment horizontal="left" shrinkToFit="1"/>
    </xf>
    <xf numFmtId="0" fontId="4" fillId="2" borderId="123" xfId="2" applyNumberFormat="1" applyFont="1" applyFill="1" applyBorder="1" applyAlignment="1" applyProtection="1"/>
    <xf numFmtId="49" fontId="4" fillId="2" borderId="124" xfId="2" applyNumberFormat="1" applyFont="1" applyFill="1" applyBorder="1" applyAlignment="1" applyProtection="1">
      <alignment horizontal="left" shrinkToFit="1"/>
    </xf>
    <xf numFmtId="0" fontId="4" fillId="2" borderId="124" xfId="2" applyNumberFormat="1" applyFont="1" applyFill="1" applyBorder="1" applyAlignment="1" applyProtection="1">
      <alignment horizontal="center" shrinkToFit="1"/>
    </xf>
    <xf numFmtId="0" fontId="4" fillId="2" borderId="123" xfId="2" applyNumberFormat="1" applyFont="1" applyFill="1" applyBorder="1" applyAlignment="1" applyProtection="1">
      <alignment horizontal="center"/>
    </xf>
    <xf numFmtId="0" fontId="4" fillId="2" borderId="125" xfId="2" applyNumberFormat="1" applyFont="1" applyFill="1" applyBorder="1" applyAlignment="1" applyProtection="1">
      <alignment horizontal="left" shrinkToFit="1"/>
    </xf>
    <xf numFmtId="0" fontId="4" fillId="2" borderId="126" xfId="2" applyNumberFormat="1" applyFont="1" applyFill="1" applyBorder="1" applyAlignment="1" applyProtection="1"/>
    <xf numFmtId="0" fontId="4" fillId="2" borderId="121" xfId="2" applyNumberFormat="1" applyFont="1" applyFill="1" applyBorder="1" applyAlignment="1" applyProtection="1"/>
    <xf numFmtId="49" fontId="4" fillId="2" borderId="127" xfId="2" applyNumberFormat="1" applyFont="1" applyFill="1" applyBorder="1" applyAlignment="1" applyProtection="1">
      <alignment horizontal="left" shrinkToFit="1"/>
    </xf>
    <xf numFmtId="0" fontId="4" fillId="2" borderId="127" xfId="2" applyNumberFormat="1" applyFont="1" applyFill="1" applyBorder="1" applyAlignment="1" applyProtection="1">
      <alignment horizontal="center" shrinkToFit="1"/>
    </xf>
    <xf numFmtId="0" fontId="4" fillId="2" borderId="126" xfId="2" applyNumberFormat="1" applyFont="1" applyFill="1" applyBorder="1" applyAlignment="1" applyProtection="1">
      <alignment horizontal="center"/>
    </xf>
    <xf numFmtId="0" fontId="4" fillId="2" borderId="128" xfId="2" applyNumberFormat="1" applyFont="1" applyFill="1" applyBorder="1" applyAlignment="1" applyProtection="1">
      <alignment horizontal="left" shrinkToFit="1"/>
    </xf>
    <xf numFmtId="0" fontId="4" fillId="2" borderId="129" xfId="2" applyNumberFormat="1" applyFont="1" applyFill="1" applyBorder="1" applyAlignment="1" applyProtection="1"/>
    <xf numFmtId="49" fontId="4" fillId="2" borderId="130" xfId="2" applyNumberFormat="1" applyFont="1" applyFill="1" applyBorder="1" applyAlignment="1" applyProtection="1">
      <alignment horizontal="left" shrinkToFit="1"/>
    </xf>
    <xf numFmtId="0" fontId="4" fillId="2" borderId="130" xfId="2" applyNumberFormat="1" applyFont="1" applyFill="1" applyBorder="1" applyAlignment="1" applyProtection="1">
      <alignment horizontal="center" shrinkToFit="1"/>
    </xf>
    <xf numFmtId="0" fontId="4" fillId="2" borderId="129" xfId="2" applyNumberFormat="1" applyFont="1" applyFill="1" applyBorder="1" applyAlignment="1" applyProtection="1">
      <alignment horizontal="center"/>
    </xf>
    <xf numFmtId="0" fontId="4" fillId="2" borderId="131" xfId="2" applyNumberFormat="1" applyFont="1" applyFill="1" applyBorder="1" applyAlignment="1" applyProtection="1">
      <alignment horizontal="left" shrinkToFit="1"/>
    </xf>
    <xf numFmtId="0" fontId="4" fillId="2" borderId="132" xfId="2" applyNumberFormat="1" applyFont="1" applyFill="1" applyBorder="1" applyAlignment="1" applyProtection="1"/>
    <xf numFmtId="49" fontId="4" fillId="2" borderId="132" xfId="2" applyNumberFormat="1" applyFont="1" applyFill="1" applyBorder="1" applyAlignment="1" applyProtection="1">
      <alignment horizontal="left" shrinkToFit="1"/>
    </xf>
    <xf numFmtId="0" fontId="4" fillId="2" borderId="133" xfId="2" applyNumberFormat="1" applyFont="1" applyFill="1" applyBorder="1" applyAlignment="1" applyProtection="1">
      <alignment horizontal="center" shrinkToFit="1"/>
    </xf>
    <xf numFmtId="0" fontId="4" fillId="2" borderId="132" xfId="2" applyNumberFormat="1" applyFont="1" applyFill="1" applyBorder="1" applyAlignment="1" applyProtection="1">
      <alignment horizontal="center"/>
    </xf>
    <xf numFmtId="0" fontId="4" fillId="2" borderId="134" xfId="2" applyNumberFormat="1" applyFont="1" applyFill="1" applyBorder="1" applyAlignment="1" applyProtection="1">
      <alignment horizontal="left" shrinkToFit="1"/>
    </xf>
    <xf numFmtId="0" fontId="4" fillId="2" borderId="135" xfId="2" applyNumberFormat="1" applyFont="1" applyFill="1" applyBorder="1" applyAlignment="1" applyProtection="1"/>
    <xf numFmtId="49" fontId="4" fillId="2" borderId="136" xfId="2" applyNumberFormat="1" applyFont="1" applyFill="1" applyBorder="1" applyAlignment="1" applyProtection="1">
      <alignment horizontal="left" shrinkToFit="1"/>
    </xf>
    <xf numFmtId="0" fontId="4" fillId="2" borderId="136" xfId="2" applyNumberFormat="1" applyFont="1" applyFill="1" applyBorder="1" applyAlignment="1" applyProtection="1">
      <alignment horizontal="center" shrinkToFit="1"/>
    </xf>
    <xf numFmtId="0" fontId="4" fillId="2" borderId="135" xfId="2" applyNumberFormat="1" applyFont="1" applyFill="1" applyBorder="1" applyAlignment="1" applyProtection="1">
      <alignment horizontal="center"/>
    </xf>
    <xf numFmtId="0" fontId="4" fillId="2" borderId="137" xfId="2" applyNumberFormat="1" applyFont="1" applyFill="1" applyBorder="1" applyAlignment="1" applyProtection="1">
      <alignment horizontal="left" shrinkToFit="1"/>
    </xf>
    <xf numFmtId="0" fontId="4" fillId="2" borderId="138" xfId="2" applyNumberFormat="1" applyFont="1" applyFill="1" applyBorder="1" applyAlignment="1" applyProtection="1"/>
    <xf numFmtId="49" fontId="4" fillId="2" borderId="139" xfId="2" applyNumberFormat="1" applyFont="1" applyFill="1" applyBorder="1" applyAlignment="1" applyProtection="1">
      <alignment horizontal="left" shrinkToFit="1"/>
    </xf>
    <xf numFmtId="0" fontId="4" fillId="2" borderId="139" xfId="2" applyNumberFormat="1" applyFont="1" applyFill="1" applyBorder="1" applyAlignment="1" applyProtection="1">
      <alignment horizontal="center" shrinkToFit="1"/>
    </xf>
    <xf numFmtId="0" fontId="4" fillId="2" borderId="138" xfId="2" applyNumberFormat="1" applyFont="1" applyFill="1" applyBorder="1" applyAlignment="1" applyProtection="1">
      <alignment horizontal="center"/>
    </xf>
    <xf numFmtId="0" fontId="4" fillId="2" borderId="141" xfId="2" applyNumberFormat="1" applyFont="1" applyFill="1" applyBorder="1" applyAlignment="1" applyProtection="1"/>
    <xf numFmtId="0" fontId="4" fillId="2" borderId="142" xfId="2" applyNumberFormat="1" applyFont="1" applyFill="1" applyBorder="1" applyAlignment="1" applyProtection="1">
      <alignment horizontal="center" shrinkToFit="1"/>
    </xf>
    <xf numFmtId="0" fontId="4" fillId="2" borderId="141" xfId="2" applyNumberFormat="1" applyFont="1" applyFill="1" applyBorder="1" applyAlignment="1" applyProtection="1">
      <alignment horizontal="center"/>
    </xf>
    <xf numFmtId="0" fontId="4" fillId="2" borderId="143" xfId="2" applyNumberFormat="1" applyFont="1" applyFill="1" applyBorder="1" applyAlignment="1" applyProtection="1">
      <alignment horizontal="left" shrinkToFit="1"/>
    </xf>
    <xf numFmtId="0" fontId="4" fillId="2" borderId="144" xfId="2" applyNumberFormat="1" applyFont="1" applyFill="1" applyBorder="1" applyAlignment="1" applyProtection="1"/>
    <xf numFmtId="49" fontId="4" fillId="2" borderId="145" xfId="2" applyNumberFormat="1" applyFont="1" applyFill="1" applyBorder="1" applyAlignment="1" applyProtection="1">
      <alignment horizontal="left" shrinkToFit="1"/>
    </xf>
    <xf numFmtId="0" fontId="4" fillId="2" borderId="145" xfId="2" applyNumberFormat="1" applyFont="1" applyFill="1" applyBorder="1" applyAlignment="1" applyProtection="1">
      <alignment horizontal="center" shrinkToFit="1"/>
    </xf>
    <xf numFmtId="0" fontId="4" fillId="2" borderId="144" xfId="2" applyNumberFormat="1" applyFont="1" applyFill="1" applyBorder="1" applyAlignment="1" applyProtection="1">
      <alignment horizontal="center"/>
    </xf>
    <xf numFmtId="0" fontId="4" fillId="2" borderId="152" xfId="2" applyNumberFormat="1" applyFont="1" applyFill="1" applyBorder="1" applyAlignment="1" applyProtection="1">
      <alignment horizontal="left" shrinkToFit="1"/>
    </xf>
    <xf numFmtId="0" fontId="4" fillId="2" borderId="153" xfId="2" applyNumberFormat="1" applyFont="1" applyFill="1" applyBorder="1" applyAlignment="1" applyProtection="1"/>
    <xf numFmtId="49" fontId="4" fillId="2" borderId="154" xfId="2" applyNumberFormat="1" applyFont="1" applyFill="1" applyBorder="1" applyAlignment="1" applyProtection="1">
      <alignment horizontal="left" shrinkToFit="1"/>
    </xf>
    <xf numFmtId="0" fontId="4" fillId="2" borderId="154" xfId="2" applyNumberFormat="1" applyFont="1" applyFill="1" applyBorder="1" applyAlignment="1" applyProtection="1">
      <alignment horizontal="center" shrinkToFit="1"/>
    </xf>
    <xf numFmtId="0" fontId="4" fillId="2" borderId="153" xfId="2" applyNumberFormat="1" applyFont="1" applyFill="1" applyBorder="1" applyAlignment="1" applyProtection="1">
      <alignment horizontal="center"/>
    </xf>
    <xf numFmtId="0" fontId="4" fillId="2" borderId="155" xfId="2" applyNumberFormat="1" applyFont="1" applyFill="1" applyBorder="1" applyAlignment="1" applyProtection="1">
      <alignment horizontal="left" shrinkToFit="1"/>
    </xf>
    <xf numFmtId="0" fontId="4" fillId="2" borderId="156" xfId="2" applyNumberFormat="1" applyFont="1" applyFill="1" applyBorder="1" applyAlignment="1" applyProtection="1"/>
    <xf numFmtId="49" fontId="4" fillId="2" borderId="157" xfId="2" applyNumberFormat="1" applyFont="1" applyFill="1" applyBorder="1" applyAlignment="1" applyProtection="1">
      <alignment horizontal="left" shrinkToFit="1"/>
    </xf>
    <xf numFmtId="0" fontId="4" fillId="2" borderId="157" xfId="2" applyNumberFormat="1" applyFont="1" applyFill="1" applyBorder="1" applyAlignment="1" applyProtection="1">
      <alignment horizontal="center" shrinkToFit="1"/>
    </xf>
    <xf numFmtId="0" fontId="4" fillId="2" borderId="156" xfId="2" applyNumberFormat="1" applyFont="1" applyFill="1" applyBorder="1" applyAlignment="1" applyProtection="1">
      <alignment horizontal="center"/>
    </xf>
    <xf numFmtId="0" fontId="4" fillId="2" borderId="158" xfId="2" applyNumberFormat="1" applyFont="1" applyFill="1" applyBorder="1" applyAlignment="1" applyProtection="1">
      <alignment horizontal="left" shrinkToFit="1"/>
    </xf>
    <xf numFmtId="0" fontId="4" fillId="2" borderId="159" xfId="2" applyNumberFormat="1" applyFont="1" applyFill="1" applyBorder="1" applyAlignment="1" applyProtection="1"/>
    <xf numFmtId="49" fontId="4" fillId="2" borderId="160" xfId="2" applyNumberFormat="1" applyFont="1" applyFill="1" applyBorder="1" applyAlignment="1" applyProtection="1">
      <alignment horizontal="left" shrinkToFit="1"/>
    </xf>
    <xf numFmtId="0" fontId="4" fillId="2" borderId="160" xfId="2" applyNumberFormat="1" applyFont="1" applyFill="1" applyBorder="1" applyAlignment="1" applyProtection="1">
      <alignment horizontal="center" shrinkToFit="1"/>
    </xf>
    <xf numFmtId="0" fontId="4" fillId="2" borderId="159" xfId="2" applyNumberFormat="1" applyFont="1" applyFill="1" applyBorder="1" applyAlignment="1" applyProtection="1">
      <alignment horizontal="center"/>
    </xf>
    <xf numFmtId="0" fontId="4" fillId="2" borderId="161" xfId="2" applyNumberFormat="1" applyFont="1" applyFill="1" applyBorder="1" applyAlignment="1" applyProtection="1">
      <alignment horizontal="left" shrinkToFit="1"/>
    </xf>
    <xf numFmtId="0" fontId="4" fillId="2" borderId="162" xfId="2" applyNumberFormat="1" applyFont="1" applyFill="1" applyBorder="1" applyAlignment="1" applyProtection="1"/>
    <xf numFmtId="49" fontId="4" fillId="2" borderId="163" xfId="2" applyNumberFormat="1" applyFont="1" applyFill="1" applyBorder="1" applyAlignment="1" applyProtection="1">
      <alignment horizontal="left" shrinkToFit="1"/>
    </xf>
    <xf numFmtId="0" fontId="4" fillId="2" borderId="163" xfId="2" applyNumberFormat="1" applyFont="1" applyFill="1" applyBorder="1" applyAlignment="1" applyProtection="1">
      <alignment horizontal="center" shrinkToFit="1"/>
    </xf>
    <xf numFmtId="0" fontId="4" fillId="2" borderId="162" xfId="2" applyNumberFormat="1" applyFont="1" applyFill="1" applyBorder="1" applyAlignment="1" applyProtection="1">
      <alignment horizontal="center"/>
    </xf>
    <xf numFmtId="0" fontId="4" fillId="2" borderId="164" xfId="2" applyNumberFormat="1" applyFont="1" applyFill="1" applyBorder="1" applyAlignment="1" applyProtection="1">
      <alignment horizontal="left" shrinkToFit="1"/>
    </xf>
    <xf numFmtId="0" fontId="4" fillId="2" borderId="165" xfId="2" applyNumberFormat="1" applyFont="1" applyFill="1" applyBorder="1" applyAlignment="1" applyProtection="1"/>
    <xf numFmtId="49" fontId="4" fillId="2" borderId="165" xfId="2" applyNumberFormat="1" applyFont="1" applyFill="1" applyBorder="1" applyAlignment="1" applyProtection="1">
      <alignment horizontal="left" shrinkToFit="1"/>
    </xf>
    <xf numFmtId="0" fontId="4" fillId="2" borderId="166" xfId="2" applyNumberFormat="1" applyFont="1" applyFill="1" applyBorder="1" applyAlignment="1" applyProtection="1">
      <alignment horizontal="center" shrinkToFit="1"/>
    </xf>
    <xf numFmtId="0" fontId="4" fillId="2" borderId="165" xfId="2" applyNumberFormat="1" applyFont="1" applyFill="1" applyBorder="1" applyAlignment="1" applyProtection="1">
      <alignment horizontal="center"/>
    </xf>
    <xf numFmtId="0" fontId="4" fillId="2" borderId="167" xfId="2" applyNumberFormat="1" applyFont="1" applyFill="1" applyBorder="1" applyAlignment="1" applyProtection="1">
      <alignment horizontal="left" shrinkToFit="1"/>
    </xf>
    <xf numFmtId="0" fontId="4" fillId="2" borderId="168" xfId="2" applyNumberFormat="1" applyFont="1" applyFill="1" applyBorder="1" applyAlignment="1" applyProtection="1"/>
    <xf numFmtId="49" fontId="4" fillId="2" borderId="169" xfId="2" applyNumberFormat="1" applyFont="1" applyFill="1" applyBorder="1" applyAlignment="1" applyProtection="1">
      <alignment horizontal="left" shrinkToFit="1"/>
    </xf>
    <xf numFmtId="0" fontId="4" fillId="2" borderId="169" xfId="2" applyNumberFormat="1" applyFont="1" applyFill="1" applyBorder="1" applyAlignment="1" applyProtection="1">
      <alignment horizontal="center" shrinkToFit="1"/>
    </xf>
    <xf numFmtId="0" fontId="4" fillId="2" borderId="168" xfId="2" applyNumberFormat="1" applyFont="1" applyFill="1" applyBorder="1" applyAlignment="1" applyProtection="1">
      <alignment horizontal="center"/>
    </xf>
    <xf numFmtId="0" fontId="4" fillId="2" borderId="170" xfId="2" applyNumberFormat="1" applyFont="1" applyFill="1" applyBorder="1" applyAlignment="1" applyProtection="1"/>
    <xf numFmtId="49" fontId="4" fillId="2" borderId="171" xfId="2" applyNumberFormat="1" applyFont="1" applyFill="1" applyBorder="1" applyAlignment="1" applyProtection="1">
      <alignment horizontal="left" shrinkToFit="1"/>
    </xf>
    <xf numFmtId="0" fontId="4" fillId="2" borderId="171" xfId="2" applyNumberFormat="1" applyFont="1" applyFill="1" applyBorder="1" applyAlignment="1" applyProtection="1">
      <alignment horizontal="center" shrinkToFit="1"/>
    </xf>
    <xf numFmtId="0" fontId="4" fillId="2" borderId="170" xfId="2" applyNumberFormat="1" applyFont="1" applyFill="1" applyBorder="1" applyAlignment="1" applyProtection="1">
      <alignment horizontal="center"/>
    </xf>
    <xf numFmtId="0" fontId="4" fillId="2" borderId="172" xfId="2" applyNumberFormat="1" applyFont="1" applyFill="1" applyBorder="1" applyAlignment="1" applyProtection="1"/>
    <xf numFmtId="49" fontId="4" fillId="2" borderId="173" xfId="2" applyNumberFormat="1" applyFont="1" applyFill="1" applyBorder="1" applyAlignment="1" applyProtection="1">
      <alignment horizontal="left" shrinkToFit="1"/>
    </xf>
    <xf numFmtId="0" fontId="4" fillId="2" borderId="173" xfId="2" applyNumberFormat="1" applyFont="1" applyFill="1" applyBorder="1" applyAlignment="1" applyProtection="1">
      <alignment horizontal="center" shrinkToFit="1"/>
    </xf>
    <xf numFmtId="0" fontId="4" fillId="2" borderId="172" xfId="2" applyNumberFormat="1" applyFont="1" applyFill="1" applyBorder="1" applyAlignment="1" applyProtection="1">
      <alignment horizontal="center"/>
    </xf>
    <xf numFmtId="0" fontId="4" fillId="2" borderId="174" xfId="2" applyNumberFormat="1" applyFont="1" applyFill="1" applyBorder="1" applyAlignment="1" applyProtection="1"/>
    <xf numFmtId="49" fontId="4" fillId="2" borderId="175" xfId="2" applyNumberFormat="1" applyFont="1" applyFill="1" applyBorder="1" applyAlignment="1" applyProtection="1">
      <alignment horizontal="left" shrinkToFit="1"/>
    </xf>
    <xf numFmtId="0" fontId="4" fillId="2" borderId="175" xfId="2" applyNumberFormat="1" applyFont="1" applyFill="1" applyBorder="1" applyAlignment="1" applyProtection="1">
      <alignment horizontal="center" shrinkToFit="1"/>
    </xf>
    <xf numFmtId="0" fontId="4" fillId="2" borderId="174" xfId="2" applyNumberFormat="1" applyFont="1" applyFill="1" applyBorder="1" applyAlignment="1" applyProtection="1">
      <alignment horizontal="center"/>
    </xf>
    <xf numFmtId="0" fontId="4" fillId="2" borderId="176" xfId="2" applyNumberFormat="1" applyFont="1" applyFill="1" applyBorder="1" applyAlignment="1" applyProtection="1"/>
    <xf numFmtId="0" fontId="4" fillId="2" borderId="178" xfId="2" applyNumberFormat="1" applyFont="1" applyFill="1" applyBorder="1" applyAlignment="1" applyProtection="1">
      <alignment horizontal="center" shrinkToFit="1"/>
    </xf>
    <xf numFmtId="0" fontId="4" fillId="2" borderId="176" xfId="2" applyNumberFormat="1" applyFont="1" applyFill="1" applyBorder="1" applyAlignment="1" applyProtection="1">
      <alignment horizontal="center"/>
    </xf>
    <xf numFmtId="0" fontId="4" fillId="2" borderId="179" xfId="2" applyNumberFormat="1" applyFont="1" applyFill="1" applyBorder="1" applyAlignment="1" applyProtection="1"/>
    <xf numFmtId="49" fontId="4" fillId="2" borderId="180" xfId="2" applyNumberFormat="1" applyFont="1" applyFill="1" applyBorder="1" applyAlignment="1" applyProtection="1">
      <alignment horizontal="left" shrinkToFit="1"/>
    </xf>
    <xf numFmtId="0" fontId="4" fillId="2" borderId="180" xfId="2" applyNumberFormat="1" applyFont="1" applyFill="1" applyBorder="1" applyAlignment="1" applyProtection="1">
      <alignment horizontal="center" shrinkToFit="1"/>
    </xf>
    <xf numFmtId="0" fontId="4" fillId="2" borderId="179" xfId="2" applyNumberFormat="1" applyFont="1" applyFill="1" applyBorder="1" applyAlignment="1" applyProtection="1">
      <alignment horizontal="center"/>
    </xf>
    <xf numFmtId="0" fontId="4" fillId="2" borderId="181" xfId="2" applyNumberFormat="1" applyFont="1" applyFill="1" applyBorder="1" applyAlignment="1" applyProtection="1"/>
    <xf numFmtId="0" fontId="4" fillId="2" borderId="182" xfId="2" applyNumberFormat="1" applyFont="1" applyFill="1" applyBorder="1" applyAlignment="1" applyProtection="1">
      <alignment horizontal="center" shrinkToFit="1"/>
    </xf>
    <xf numFmtId="0" fontId="4" fillId="2" borderId="181" xfId="2" applyNumberFormat="1" applyFont="1" applyFill="1" applyBorder="1" applyAlignment="1" applyProtection="1">
      <alignment horizontal="center"/>
    </xf>
    <xf numFmtId="0" fontId="4" fillId="2" borderId="183" xfId="0" applyFont="1" applyFill="1" applyBorder="1"/>
    <xf numFmtId="0" fontId="4" fillId="2" borderId="184" xfId="2" applyNumberFormat="1" applyFont="1" applyFill="1" applyBorder="1" applyAlignment="1" applyProtection="1"/>
    <xf numFmtId="49" fontId="4" fillId="2" borderId="184" xfId="2" applyNumberFormat="1" applyFont="1" applyFill="1" applyBorder="1" applyAlignment="1" applyProtection="1">
      <alignment horizontal="left"/>
    </xf>
    <xf numFmtId="0" fontId="4" fillId="2" borderId="185" xfId="2" applyNumberFormat="1" applyFont="1" applyFill="1" applyBorder="1" applyAlignment="1" applyProtection="1">
      <alignment horizontal="center" shrinkToFit="1"/>
    </xf>
    <xf numFmtId="0" fontId="4" fillId="2" borderId="184" xfId="2" applyNumberFormat="1" applyFont="1" applyFill="1" applyBorder="1" applyAlignment="1" applyProtection="1">
      <alignment horizontal="center"/>
    </xf>
    <xf numFmtId="0" fontId="4" fillId="2" borderId="186" xfId="0" applyFont="1" applyFill="1" applyBorder="1"/>
    <xf numFmtId="0" fontId="4" fillId="2" borderId="187" xfId="2" applyNumberFormat="1" applyFont="1" applyFill="1" applyBorder="1" applyAlignment="1" applyProtection="1"/>
    <xf numFmtId="49" fontId="4" fillId="2" borderId="188" xfId="2" applyNumberFormat="1" applyFont="1" applyFill="1" applyBorder="1" applyAlignment="1" applyProtection="1">
      <alignment horizontal="left"/>
    </xf>
    <xf numFmtId="0" fontId="4" fillId="2" borderId="188" xfId="2" applyNumberFormat="1" applyFont="1" applyFill="1" applyBorder="1" applyAlignment="1" applyProtection="1">
      <alignment horizontal="center" shrinkToFit="1"/>
    </xf>
    <xf numFmtId="0" fontId="4" fillId="2" borderId="187" xfId="2" applyNumberFormat="1" applyFont="1" applyFill="1" applyBorder="1" applyAlignment="1" applyProtection="1">
      <alignment horizontal="center"/>
    </xf>
    <xf numFmtId="0" fontId="4" fillId="2" borderId="189" xfId="0" applyFont="1" applyFill="1" applyBorder="1"/>
    <xf numFmtId="0" fontId="4" fillId="2" borderId="190" xfId="2" applyNumberFormat="1" applyFont="1" applyFill="1" applyBorder="1" applyAlignment="1" applyProtection="1"/>
    <xf numFmtId="49" fontId="4" fillId="2" borderId="191" xfId="2" applyNumberFormat="1" applyFont="1" applyFill="1" applyBorder="1" applyAlignment="1" applyProtection="1">
      <alignment horizontal="left"/>
    </xf>
    <xf numFmtId="0" fontId="4" fillId="2" borderId="191" xfId="2" applyNumberFormat="1" applyFont="1" applyFill="1" applyBorder="1" applyAlignment="1" applyProtection="1">
      <alignment horizontal="center" shrinkToFit="1"/>
    </xf>
    <xf numFmtId="0" fontId="4" fillId="2" borderId="190" xfId="2" applyNumberFormat="1" applyFont="1" applyFill="1" applyBorder="1" applyAlignment="1" applyProtection="1">
      <alignment horizontal="center"/>
    </xf>
    <xf numFmtId="0" fontId="4" fillId="2" borderId="192" xfId="0" applyFont="1" applyFill="1" applyBorder="1"/>
    <xf numFmtId="0" fontId="4" fillId="2" borderId="193" xfId="2" applyNumberFormat="1" applyFont="1" applyFill="1" applyBorder="1" applyAlignment="1" applyProtection="1"/>
    <xf numFmtId="49" fontId="4" fillId="2" borderId="194" xfId="2" applyNumberFormat="1" applyFont="1" applyFill="1" applyBorder="1" applyAlignment="1" applyProtection="1">
      <alignment horizontal="left"/>
    </xf>
    <xf numFmtId="0" fontId="4" fillId="2" borderId="195" xfId="2" applyNumberFormat="1" applyFont="1" applyFill="1" applyBorder="1" applyAlignment="1" applyProtection="1">
      <alignment horizontal="center" shrinkToFit="1"/>
    </xf>
    <xf numFmtId="0" fontId="4" fillId="2" borderId="193" xfId="2" applyNumberFormat="1" applyFont="1" applyFill="1" applyBorder="1" applyAlignment="1" applyProtection="1">
      <alignment horizontal="center"/>
    </xf>
    <xf numFmtId="0" fontId="4" fillId="2" borderId="196" xfId="0" applyFont="1" applyFill="1" applyBorder="1"/>
    <xf numFmtId="0" fontId="4" fillId="2" borderId="197" xfId="2" applyNumberFormat="1" applyFont="1" applyFill="1" applyBorder="1" applyAlignment="1" applyProtection="1"/>
    <xf numFmtId="49" fontId="4" fillId="2" borderId="198" xfId="2" applyNumberFormat="1" applyFont="1" applyFill="1" applyBorder="1" applyAlignment="1" applyProtection="1">
      <alignment horizontal="left"/>
    </xf>
    <xf numFmtId="0" fontId="4" fillId="2" borderId="199" xfId="2" applyNumberFormat="1" applyFont="1" applyFill="1" applyBorder="1" applyAlignment="1" applyProtection="1">
      <alignment horizontal="center" shrinkToFit="1"/>
    </xf>
    <xf numFmtId="0" fontId="4" fillId="2" borderId="197" xfId="2" applyNumberFormat="1" applyFont="1" applyFill="1" applyBorder="1" applyAlignment="1" applyProtection="1">
      <alignment horizontal="center"/>
    </xf>
    <xf numFmtId="0" fontId="4" fillId="2" borderId="204" xfId="2" applyNumberFormat="1" applyFont="1" applyFill="1" applyBorder="1" applyAlignment="1" applyProtection="1"/>
    <xf numFmtId="0" fontId="4" fillId="2" borderId="205" xfId="2" applyNumberFormat="1" applyFont="1" applyFill="1" applyBorder="1" applyAlignment="1" applyProtection="1">
      <alignment horizontal="center" shrinkToFit="1"/>
    </xf>
    <xf numFmtId="0" fontId="4" fillId="2" borderId="204" xfId="2" applyNumberFormat="1" applyFont="1" applyFill="1" applyBorder="1" applyAlignment="1" applyProtection="1">
      <alignment horizontal="center"/>
    </xf>
    <xf numFmtId="0" fontId="4" fillId="2" borderId="209" xfId="2" applyNumberFormat="1" applyFont="1" applyFill="1" applyBorder="1" applyAlignment="1" applyProtection="1">
      <alignment horizontal="left" shrinkToFit="1"/>
    </xf>
    <xf numFmtId="0" fontId="4" fillId="2" borderId="210" xfId="2" applyNumberFormat="1" applyFont="1" applyFill="1" applyBorder="1" applyAlignment="1" applyProtection="1"/>
    <xf numFmtId="49" fontId="4" fillId="2" borderId="210" xfId="2" applyNumberFormat="1" applyFont="1" applyFill="1" applyBorder="1" applyAlignment="1" applyProtection="1">
      <alignment horizontal="left" shrinkToFit="1"/>
    </xf>
    <xf numFmtId="0" fontId="4" fillId="2" borderId="211" xfId="2" applyNumberFormat="1" applyFont="1" applyFill="1" applyBorder="1" applyAlignment="1" applyProtection="1">
      <alignment horizontal="center" shrinkToFit="1"/>
    </xf>
    <xf numFmtId="0" fontId="4" fillId="2" borderId="210" xfId="2" applyNumberFormat="1" applyFont="1" applyFill="1" applyBorder="1" applyAlignment="1" applyProtection="1">
      <alignment horizontal="center"/>
    </xf>
    <xf numFmtId="0" fontId="4" fillId="2" borderId="212" xfId="2" applyNumberFormat="1" applyFont="1" applyFill="1" applyBorder="1" applyAlignment="1" applyProtection="1">
      <alignment horizontal="left" shrinkToFit="1"/>
    </xf>
    <xf numFmtId="0" fontId="4" fillId="2" borderId="213" xfId="2" applyNumberFormat="1" applyFont="1" applyFill="1" applyBorder="1" applyAlignment="1" applyProtection="1"/>
    <xf numFmtId="49" fontId="4" fillId="2" borderId="214" xfId="2" applyNumberFormat="1" applyFont="1" applyFill="1" applyBorder="1" applyAlignment="1" applyProtection="1">
      <alignment horizontal="left" shrinkToFit="1"/>
    </xf>
    <xf numFmtId="0" fontId="4" fillId="2" borderId="214" xfId="2" applyNumberFormat="1" applyFont="1" applyFill="1" applyBorder="1" applyAlignment="1" applyProtection="1">
      <alignment horizontal="center" shrinkToFit="1"/>
    </xf>
    <xf numFmtId="0" fontId="4" fillId="2" borderId="213" xfId="2" applyNumberFormat="1" applyFont="1" applyFill="1" applyBorder="1" applyAlignment="1" applyProtection="1">
      <alignment horizontal="center"/>
    </xf>
    <xf numFmtId="0" fontId="4" fillId="2" borderId="215" xfId="2" applyNumberFormat="1" applyFont="1" applyFill="1" applyBorder="1" applyAlignment="1" applyProtection="1">
      <alignment horizontal="left" shrinkToFit="1"/>
    </xf>
    <xf numFmtId="0" fontId="4" fillId="2" borderId="216" xfId="2" applyNumberFormat="1" applyFont="1" applyFill="1" applyBorder="1" applyAlignment="1" applyProtection="1"/>
    <xf numFmtId="49" fontId="4" fillId="2" borderId="217" xfId="2" applyNumberFormat="1" applyFont="1" applyFill="1" applyBorder="1" applyAlignment="1" applyProtection="1">
      <alignment horizontal="left" shrinkToFit="1"/>
    </xf>
    <xf numFmtId="0" fontId="4" fillId="2" borderId="217" xfId="2" applyNumberFormat="1" applyFont="1" applyFill="1" applyBorder="1" applyAlignment="1" applyProtection="1">
      <alignment horizontal="center" shrinkToFit="1"/>
    </xf>
    <xf numFmtId="0" fontId="4" fillId="2" borderId="216" xfId="2" applyNumberFormat="1" applyFont="1" applyFill="1" applyBorder="1" applyAlignment="1" applyProtection="1">
      <alignment horizontal="center"/>
    </xf>
    <xf numFmtId="0" fontId="4" fillId="2" borderId="219" xfId="0" applyNumberFormat="1" applyFont="1" applyFill="1" applyBorder="1" applyAlignment="1" applyProtection="1"/>
    <xf numFmtId="49" fontId="4" fillId="2" borderId="220" xfId="0" applyNumberFormat="1" applyFont="1" applyFill="1" applyBorder="1" applyAlignment="1" applyProtection="1">
      <alignment horizontal="left" shrinkToFit="1"/>
    </xf>
    <xf numFmtId="0" fontId="4" fillId="2" borderId="221" xfId="0" applyNumberFormat="1" applyFont="1" applyFill="1" applyBorder="1" applyAlignment="1" applyProtection="1"/>
    <xf numFmtId="49" fontId="3" fillId="2" borderId="220" xfId="0" applyNumberFormat="1" applyFont="1" applyFill="1" applyBorder="1" applyAlignment="1" applyProtection="1">
      <alignment horizontal="left" shrinkToFit="1"/>
    </xf>
    <xf numFmtId="0" fontId="4" fillId="2" borderId="222" xfId="0" applyFont="1" applyFill="1" applyBorder="1"/>
    <xf numFmtId="0" fontId="4" fillId="2" borderId="218" xfId="0" applyFont="1" applyFill="1" applyBorder="1"/>
    <xf numFmtId="0" fontId="3" fillId="2" borderId="219" xfId="0" applyNumberFormat="1" applyFont="1" applyFill="1" applyBorder="1" applyAlignment="1" applyProtection="1"/>
    <xf numFmtId="0" fontId="3" fillId="2" borderId="119" xfId="0" applyNumberFormat="1" applyFont="1" applyFill="1" applyBorder="1" applyAlignment="1" applyProtection="1"/>
    <xf numFmtId="49" fontId="4" fillId="2" borderId="218" xfId="0" applyNumberFormat="1" applyFont="1" applyFill="1" applyBorder="1" applyAlignment="1" applyProtection="1">
      <alignment horizontal="left" shrinkToFit="1"/>
    </xf>
    <xf numFmtId="0" fontId="3" fillId="2" borderId="84" xfId="0" applyNumberFormat="1" applyFont="1" applyFill="1" applyBorder="1" applyAlignment="1" applyProtection="1"/>
    <xf numFmtId="0" fontId="3" fillId="2" borderId="31" xfId="0" applyNumberFormat="1" applyFont="1" applyFill="1" applyBorder="1" applyAlignment="1" applyProtection="1"/>
    <xf numFmtId="0" fontId="3" fillId="2" borderId="45" xfId="0" applyNumberFormat="1" applyFont="1" applyFill="1" applyBorder="1" applyAlignment="1" applyProtection="1"/>
    <xf numFmtId="0" fontId="3" fillId="2" borderId="95" xfId="0" applyFont="1" applyFill="1" applyBorder="1" applyAlignment="1">
      <alignment horizontal="center"/>
    </xf>
    <xf numFmtId="0" fontId="4" fillId="2" borderId="31" xfId="0" applyNumberFormat="1" applyFont="1" applyFill="1" applyBorder="1" applyAlignment="1" applyProtection="1"/>
    <xf numFmtId="0" fontId="9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4" fillId="2" borderId="146" xfId="0" applyFont="1" applyFill="1" applyBorder="1"/>
    <xf numFmtId="0" fontId="3" fillId="2" borderId="149" xfId="2" applyNumberFormat="1" applyFont="1" applyFill="1" applyBorder="1" applyAlignment="1" applyProtection="1">
      <alignment horizontal="left" shrinkToFit="1"/>
    </xf>
    <xf numFmtId="0" fontId="4" fillId="2" borderId="140" xfId="2" applyNumberFormat="1" applyFont="1" applyFill="1" applyBorder="1" applyAlignment="1" applyProtection="1">
      <alignment horizontal="left" shrinkToFit="1"/>
    </xf>
    <xf numFmtId="0" fontId="4" fillId="2" borderId="147" xfId="2" applyNumberFormat="1" applyFont="1" applyFill="1" applyBorder="1" applyAlignment="1" applyProtection="1"/>
    <xf numFmtId="0" fontId="3" fillId="2" borderId="150" xfId="2" applyNumberFormat="1" applyFont="1" applyFill="1" applyBorder="1" applyAlignment="1" applyProtection="1"/>
    <xf numFmtId="49" fontId="4" fillId="2" borderId="148" xfId="2" applyNumberFormat="1" applyFont="1" applyFill="1" applyBorder="1" applyAlignment="1" applyProtection="1">
      <alignment horizontal="left"/>
    </xf>
    <xf numFmtId="49" fontId="3" fillId="2" borderId="151" xfId="2" applyNumberFormat="1" applyFont="1" applyFill="1" applyBorder="1" applyAlignment="1" applyProtection="1">
      <alignment horizontal="left" shrinkToFit="1"/>
    </xf>
    <xf numFmtId="49" fontId="4" fillId="2" borderId="142" xfId="2" applyNumberFormat="1" applyFont="1" applyFill="1" applyBorder="1" applyAlignment="1" applyProtection="1">
      <alignment horizontal="left" shrinkToFit="1"/>
    </xf>
    <xf numFmtId="0" fontId="4" fillId="2" borderId="148" xfId="2" applyNumberFormat="1" applyFont="1" applyFill="1" applyBorder="1" applyAlignment="1" applyProtection="1">
      <alignment horizontal="center" shrinkToFit="1"/>
    </xf>
    <xf numFmtId="0" fontId="3" fillId="2" borderId="151" xfId="2" applyNumberFormat="1" applyFont="1" applyFill="1" applyBorder="1" applyAlignment="1" applyProtection="1">
      <alignment horizontal="center" shrinkToFit="1"/>
    </xf>
    <xf numFmtId="0" fontId="4" fillId="2" borderId="147" xfId="2" applyNumberFormat="1" applyFont="1" applyFill="1" applyBorder="1" applyAlignment="1" applyProtection="1">
      <alignment horizontal="center"/>
    </xf>
    <xf numFmtId="0" fontId="3" fillId="2" borderId="150" xfId="2" applyNumberFormat="1" applyFont="1" applyFill="1" applyBorder="1" applyAlignment="1" applyProtection="1">
      <alignment horizontal="center"/>
    </xf>
    <xf numFmtId="49" fontId="4" fillId="2" borderId="182" xfId="2" applyNumberFormat="1" applyFont="1" applyFill="1" applyBorder="1" applyAlignment="1" applyProtection="1">
      <alignment horizontal="left"/>
    </xf>
    <xf numFmtId="49" fontId="4" fillId="2" borderId="177" xfId="2" applyNumberFormat="1" applyFont="1" applyFill="1" applyBorder="1" applyAlignment="1" applyProtection="1">
      <alignment horizontal="left" shrinkToFit="1"/>
    </xf>
    <xf numFmtId="0" fontId="4" fillId="2" borderId="206" xfId="2" applyNumberFormat="1" applyFont="1" applyFill="1" applyBorder="1" applyAlignment="1" applyProtection="1">
      <alignment horizontal="left" shrinkToFit="1"/>
    </xf>
    <xf numFmtId="0" fontId="4" fillId="2" borderId="207" xfId="2" applyNumberFormat="1" applyFont="1" applyFill="1" applyBorder="1" applyAlignment="1" applyProtection="1"/>
    <xf numFmtId="0" fontId="4" fillId="2" borderId="208" xfId="2" applyNumberFormat="1" applyFont="1" applyFill="1" applyBorder="1" applyAlignment="1" applyProtection="1">
      <alignment horizontal="center" shrinkToFit="1"/>
    </xf>
    <xf numFmtId="0" fontId="4" fillId="2" borderId="207" xfId="2" applyNumberFormat="1" applyFont="1" applyFill="1" applyBorder="1" applyAlignment="1" applyProtection="1">
      <alignment horizontal="center"/>
    </xf>
    <xf numFmtId="0" fontId="4" fillId="2" borderId="0" xfId="0" applyNumberFormat="1" applyFont="1" applyFill="1" applyAlignment="1" applyProtection="1">
      <alignment horizontal="left" shrinkToFit="1"/>
    </xf>
    <xf numFmtId="0" fontId="3" fillId="2" borderId="222" xfId="0" applyFont="1" applyFill="1" applyBorder="1"/>
    <xf numFmtId="49" fontId="3" fillId="2" borderId="117" xfId="0" applyNumberFormat="1" applyFont="1" applyFill="1" applyBorder="1" applyAlignment="1" applyProtection="1">
      <alignment horizontal="left" shrinkToFit="1"/>
    </xf>
    <xf numFmtId="0" fontId="4" fillId="2" borderId="226" xfId="0" applyFont="1" applyFill="1" applyBorder="1"/>
    <xf numFmtId="0" fontId="4" fillId="2" borderId="229" xfId="0" applyFont="1" applyFill="1" applyBorder="1"/>
    <xf numFmtId="0" fontId="4" fillId="2" borderId="230" xfId="2" applyNumberFormat="1" applyFont="1" applyFill="1" applyBorder="1" applyAlignment="1" applyProtection="1"/>
    <xf numFmtId="0" fontId="4" fillId="2" borderId="230" xfId="0" applyNumberFormat="1" applyFont="1" applyFill="1" applyBorder="1" applyAlignment="1" applyProtection="1"/>
    <xf numFmtId="49" fontId="4" fillId="2" borderId="231" xfId="0" applyNumberFormat="1" applyFont="1" applyFill="1" applyBorder="1" applyAlignment="1" applyProtection="1">
      <alignment horizontal="left" shrinkToFit="1"/>
    </xf>
    <xf numFmtId="0" fontId="4" fillId="2" borderId="225" xfId="0" applyNumberFormat="1" applyFont="1" applyFill="1" applyBorder="1" applyAlignment="1" applyProtection="1"/>
    <xf numFmtId="0" fontId="4" fillId="2" borderId="232" xfId="0" applyFont="1" applyFill="1" applyBorder="1"/>
    <xf numFmtId="0" fontId="4" fillId="2" borderId="227" xfId="0" applyNumberFormat="1" applyFont="1" applyFill="1" applyBorder="1" applyAlignment="1" applyProtection="1"/>
    <xf numFmtId="0" fontId="4" fillId="2" borderId="232" xfId="0" applyFont="1" applyFill="1" applyBorder="1" applyAlignment="1">
      <alignment horizontal="center"/>
    </xf>
    <xf numFmtId="9" fontId="4" fillId="2" borderId="226" xfId="0" applyNumberFormat="1" applyFont="1" applyFill="1" applyBorder="1" applyAlignment="1">
      <alignment horizontal="center"/>
    </xf>
    <xf numFmtId="49" fontId="4" fillId="2" borderId="231" xfId="0" applyNumberFormat="1" applyFont="1" applyFill="1" applyBorder="1" applyAlignment="1" applyProtection="1">
      <alignment horizontal="left"/>
    </xf>
    <xf numFmtId="0" fontId="4" fillId="2" borderId="231" xfId="2" applyNumberFormat="1" applyFont="1" applyFill="1" applyBorder="1" applyAlignment="1" applyProtection="1">
      <alignment horizontal="center" shrinkToFit="1"/>
    </xf>
    <xf numFmtId="0" fontId="4" fillId="2" borderId="230" xfId="2" applyNumberFormat="1" applyFont="1" applyFill="1" applyBorder="1" applyAlignment="1" applyProtection="1">
      <alignment horizontal="center"/>
    </xf>
    <xf numFmtId="49" fontId="4" fillId="2" borderId="230" xfId="2" applyNumberFormat="1" applyFont="1" applyFill="1" applyBorder="1" applyAlignment="1" applyProtection="1">
      <alignment horizontal="left" shrinkToFit="1"/>
    </xf>
    <xf numFmtId="0" fontId="4" fillId="2" borderId="51" xfId="0" applyNumberFormat="1" applyFont="1" applyFill="1" applyBorder="1" applyAlignment="1" applyProtection="1"/>
    <xf numFmtId="0" fontId="4" fillId="2" borderId="234" xfId="0" applyFont="1" applyFill="1" applyBorder="1"/>
    <xf numFmtId="0" fontId="4" fillId="2" borderId="235" xfId="0" applyNumberFormat="1" applyFont="1" applyFill="1" applyBorder="1" applyAlignment="1" applyProtection="1"/>
    <xf numFmtId="49" fontId="4" fillId="2" borderId="232" xfId="0" applyNumberFormat="1" applyFont="1" applyFill="1" applyBorder="1" applyAlignment="1" applyProtection="1">
      <alignment horizontal="left"/>
    </xf>
    <xf numFmtId="0" fontId="4" fillId="2" borderId="226" xfId="0" applyNumberFormat="1" applyFont="1" applyFill="1" applyBorder="1" applyAlignment="1" applyProtection="1">
      <alignment horizontal="center" shrinkToFit="1"/>
    </xf>
    <xf numFmtId="0" fontId="4" fillId="2" borderId="114" xfId="0" applyFont="1" applyFill="1" applyBorder="1" applyAlignment="1">
      <alignment horizontal="center"/>
    </xf>
    <xf numFmtId="0" fontId="16" fillId="2" borderId="200" xfId="0" applyFont="1" applyFill="1" applyBorder="1"/>
    <xf numFmtId="0" fontId="4" fillId="2" borderId="201" xfId="2" applyNumberFormat="1" applyFont="1" applyFill="1" applyBorder="1" applyAlignment="1" applyProtection="1"/>
    <xf numFmtId="49" fontId="4" fillId="2" borderId="202" xfId="2" applyNumberFormat="1" applyFont="1" applyFill="1" applyBorder="1" applyAlignment="1" applyProtection="1">
      <alignment horizontal="left" shrinkToFit="1"/>
    </xf>
    <xf numFmtId="0" fontId="4" fillId="2" borderId="202" xfId="2" applyNumberFormat="1" applyFont="1" applyFill="1" applyBorder="1" applyAlignment="1" applyProtection="1">
      <alignment horizontal="center" shrinkToFit="1"/>
    </xf>
    <xf numFmtId="0" fontId="4" fillId="2" borderId="201" xfId="2" applyNumberFormat="1" applyFont="1" applyFill="1" applyBorder="1" applyAlignment="1" applyProtection="1">
      <alignment horizontal="center"/>
    </xf>
    <xf numFmtId="0" fontId="4" fillId="2" borderId="118" xfId="2" applyNumberFormat="1" applyFont="1" applyFill="1" applyBorder="1" applyAlignment="1" applyProtection="1"/>
    <xf numFmtId="0" fontId="4" fillId="2" borderId="237" xfId="2" applyNumberFormat="1" applyFont="1" applyFill="1" applyBorder="1" applyAlignment="1" applyProtection="1">
      <alignment horizontal="center" shrinkToFit="1"/>
    </xf>
    <xf numFmtId="0" fontId="4" fillId="2" borderId="118" xfId="2" applyNumberFormat="1" applyFont="1" applyFill="1" applyBorder="1" applyAlignment="1" applyProtection="1">
      <alignment horizontal="center"/>
    </xf>
    <xf numFmtId="0" fontId="4" fillId="2" borderId="235" xfId="2" applyNumberFormat="1" applyFont="1" applyFill="1" applyBorder="1" applyAlignment="1" applyProtection="1"/>
    <xf numFmtId="0" fontId="4" fillId="2" borderId="238" xfId="2" applyNumberFormat="1" applyFont="1" applyFill="1" applyBorder="1" applyAlignment="1" applyProtection="1">
      <alignment horizontal="center" shrinkToFit="1"/>
    </xf>
    <xf numFmtId="0" fontId="4" fillId="2" borderId="235" xfId="2" applyNumberFormat="1" applyFont="1" applyFill="1" applyBorder="1" applyAlignment="1" applyProtection="1">
      <alignment horizontal="center"/>
    </xf>
    <xf numFmtId="49" fontId="4" fillId="2" borderId="228" xfId="2" applyNumberFormat="1" applyFont="1" applyFill="1" applyBorder="1" applyAlignment="1" applyProtection="1">
      <alignment horizontal="left" shrinkToFit="1"/>
    </xf>
    <xf numFmtId="49" fontId="4" fillId="2" borderId="114" xfId="2" applyNumberFormat="1" applyFont="1" applyFill="1" applyBorder="1" applyAlignment="1" applyProtection="1">
      <alignment horizontal="left" shrinkToFit="1"/>
    </xf>
    <xf numFmtId="0" fontId="16" fillId="2" borderId="226" xfId="0" applyFont="1" applyFill="1" applyBorder="1"/>
    <xf numFmtId="0" fontId="4" fillId="2" borderId="226" xfId="2" applyNumberFormat="1" applyFont="1" applyFill="1" applyBorder="1" applyAlignment="1" applyProtection="1">
      <alignment horizontal="left" shrinkToFit="1"/>
    </xf>
    <xf numFmtId="49" fontId="4" fillId="2" borderId="110" xfId="0" applyNumberFormat="1" applyFont="1" applyFill="1" applyBorder="1" applyAlignment="1" applyProtection="1">
      <alignment horizontal="left" shrinkToFit="1"/>
    </xf>
    <xf numFmtId="49" fontId="4" fillId="2" borderId="220" xfId="0" applyNumberFormat="1" applyFont="1" applyFill="1" applyBorder="1" applyAlignment="1" applyProtection="1"/>
    <xf numFmtId="0" fontId="4" fillId="2" borderId="241" xfId="2" applyNumberFormat="1" applyFont="1" applyFill="1" applyBorder="1" applyAlignment="1" applyProtection="1">
      <alignment horizontal="left" shrinkToFit="1"/>
    </xf>
    <xf numFmtId="49" fontId="4" fillId="2" borderId="238" xfId="2" applyNumberFormat="1" applyFont="1" applyFill="1" applyBorder="1" applyAlignment="1" applyProtection="1">
      <alignment horizontal="left" shrinkToFit="1"/>
    </xf>
    <xf numFmtId="9" fontId="4" fillId="2" borderId="235" xfId="0" applyNumberFormat="1" applyFont="1" applyFill="1" applyBorder="1" applyAlignment="1" applyProtection="1">
      <alignment horizontal="center" shrinkToFit="1"/>
    </xf>
    <xf numFmtId="0" fontId="2" fillId="2" borderId="242" xfId="0" applyFont="1" applyFill="1" applyBorder="1" applyAlignment="1">
      <alignment horizontal="center"/>
    </xf>
    <xf numFmtId="0" fontId="4" fillId="2" borderId="242" xfId="0" applyFont="1" applyFill="1" applyBorder="1"/>
    <xf numFmtId="0" fontId="2" fillId="2" borderId="0" xfId="0" applyFont="1" applyFill="1" applyAlignment="1">
      <alignment horizontal="center"/>
    </xf>
    <xf numFmtId="0" fontId="4" fillId="2" borderId="239" xfId="0" applyFont="1" applyFill="1" applyBorder="1"/>
    <xf numFmtId="0" fontId="2" fillId="2" borderId="75" xfId="0" applyFont="1" applyFill="1" applyBorder="1" applyAlignment="1"/>
    <xf numFmtId="0" fontId="2" fillId="2" borderId="76" xfId="0" applyFont="1" applyFill="1" applyBorder="1" applyAlignment="1"/>
    <xf numFmtId="0" fontId="2" fillId="2" borderId="77" xfId="0" applyFont="1" applyFill="1" applyBorder="1" applyAlignment="1"/>
    <xf numFmtId="9" fontId="3" fillId="2" borderId="235" xfId="1" applyNumberFormat="1" applyFont="1" applyFill="1" applyBorder="1" applyAlignment="1" applyProtection="1">
      <alignment horizontal="center"/>
    </xf>
    <xf numFmtId="0" fontId="2" fillId="2" borderId="235" xfId="0" applyFont="1" applyFill="1" applyBorder="1" applyAlignment="1">
      <alignment horizontal="center"/>
    </xf>
    <xf numFmtId="9" fontId="3" fillId="2" borderId="235" xfId="0" applyNumberFormat="1" applyFont="1" applyFill="1" applyBorder="1" applyAlignment="1" applyProtection="1">
      <alignment horizontal="center" shrinkToFit="1"/>
    </xf>
    <xf numFmtId="9" fontId="4" fillId="2" borderId="245" xfId="0" applyNumberFormat="1" applyFont="1" applyFill="1" applyBorder="1" applyAlignment="1" applyProtection="1">
      <alignment horizontal="center" shrinkToFit="1"/>
    </xf>
    <xf numFmtId="0" fontId="3" fillId="2" borderId="8" xfId="0" applyFont="1" applyFill="1" applyBorder="1"/>
    <xf numFmtId="0" fontId="17" fillId="2" borderId="8" xfId="0" applyFont="1" applyFill="1" applyBorder="1"/>
    <xf numFmtId="0" fontId="0" fillId="2" borderId="242" xfId="0" applyFill="1" applyBorder="1"/>
    <xf numFmtId="0" fontId="2" fillId="2" borderId="21" xfId="0" applyFont="1" applyFill="1" applyBorder="1" applyAlignment="1"/>
    <xf numFmtId="0" fontId="0" fillId="2" borderId="19" xfId="0" applyFill="1" applyBorder="1"/>
    <xf numFmtId="9" fontId="4" fillId="2" borderId="245" xfId="0" applyNumberFormat="1" applyFont="1" applyFill="1" applyBorder="1" applyAlignment="1">
      <alignment horizontal="center"/>
    </xf>
    <xf numFmtId="0" fontId="2" fillId="2" borderId="246" xfId="0" applyFont="1" applyFill="1" applyBorder="1" applyAlignment="1"/>
    <xf numFmtId="0" fontId="2" fillId="2" borderId="247" xfId="0" applyFont="1" applyFill="1" applyBorder="1" applyAlignment="1"/>
    <xf numFmtId="0" fontId="4" fillId="2" borderId="247" xfId="0" applyFont="1" applyFill="1" applyBorder="1"/>
    <xf numFmtId="0" fontId="2" fillId="2" borderId="248" xfId="0" applyFont="1" applyFill="1" applyBorder="1" applyAlignment="1"/>
    <xf numFmtId="0" fontId="2" fillId="2" borderId="249" xfId="0" applyFont="1" applyFill="1" applyBorder="1" applyAlignment="1"/>
    <xf numFmtId="9" fontId="4" fillId="2" borderId="250" xfId="0" applyNumberFormat="1" applyFont="1" applyFill="1" applyBorder="1" applyAlignment="1">
      <alignment horizontal="center"/>
    </xf>
    <xf numFmtId="3" fontId="0" fillId="2" borderId="247" xfId="0" applyNumberFormat="1" applyFill="1" applyBorder="1"/>
    <xf numFmtId="0" fontId="0" fillId="2" borderId="247" xfId="0" applyFill="1" applyBorder="1"/>
    <xf numFmtId="0" fontId="4" fillId="2" borderId="252" xfId="0" applyFont="1" applyFill="1" applyBorder="1"/>
    <xf numFmtId="0" fontId="4" fillId="2" borderId="253" xfId="0" applyFont="1" applyFill="1" applyBorder="1"/>
    <xf numFmtId="0" fontId="2" fillId="2" borderId="0" xfId="0" applyFont="1" applyFill="1" applyBorder="1" applyAlignment="1">
      <alignment horizontal="center"/>
    </xf>
    <xf numFmtId="9" fontId="3" fillId="2" borderId="260" xfId="0" applyNumberFormat="1" applyFont="1" applyFill="1" applyBorder="1" applyAlignment="1">
      <alignment horizontal="center"/>
    </xf>
    <xf numFmtId="0" fontId="11" fillId="2" borderId="0" xfId="0" applyNumberFormat="1" applyFont="1" applyFill="1"/>
    <xf numFmtId="0" fontId="5" fillId="2" borderId="0" xfId="0" applyFont="1" applyFill="1" applyAlignment="1"/>
    <xf numFmtId="0" fontId="16" fillId="2" borderId="203" xfId="0" applyFont="1" applyFill="1" applyBorder="1"/>
    <xf numFmtId="0" fontId="4" fillId="2" borderId="239" xfId="2" applyNumberFormat="1" applyFont="1" applyFill="1" applyBorder="1" applyAlignment="1" applyProtection="1">
      <alignment horizontal="left" shrinkToFit="1"/>
    </xf>
    <xf numFmtId="0" fontId="4" fillId="2" borderId="265" xfId="0" applyFont="1" applyFill="1" applyBorder="1"/>
    <xf numFmtId="1" fontId="4" fillId="2" borderId="0" xfId="0" applyNumberFormat="1" applyFont="1" applyFill="1" applyBorder="1" applyAlignment="1">
      <alignment horizontal="center"/>
    </xf>
    <xf numFmtId="0" fontId="3" fillId="2" borderId="115" xfId="0" applyNumberFormat="1" applyFont="1" applyFill="1" applyBorder="1" applyAlignment="1" applyProtection="1"/>
    <xf numFmtId="0" fontId="4" fillId="2" borderId="240" xfId="2" applyNumberFormat="1" applyFont="1" applyFill="1" applyBorder="1" applyAlignment="1" applyProtection="1"/>
    <xf numFmtId="0" fontId="3" fillId="2" borderId="94" xfId="2" applyNumberFormat="1" applyFont="1" applyFill="1" applyBorder="1" applyAlignment="1" applyProtection="1"/>
    <xf numFmtId="0" fontId="3" fillId="2" borderId="121" xfId="2" applyNumberFormat="1" applyFont="1" applyFill="1" applyBorder="1" applyAlignment="1" applyProtection="1"/>
    <xf numFmtId="0" fontId="4" fillId="2" borderId="233" xfId="2" applyNumberFormat="1" applyFont="1" applyFill="1" applyBorder="1" applyAlignment="1" applyProtection="1"/>
    <xf numFmtId="0" fontId="4" fillId="2" borderId="236" xfId="2" applyNumberFormat="1" applyFont="1" applyFill="1" applyBorder="1" applyAlignment="1" applyProtection="1"/>
    <xf numFmtId="0" fontId="4" fillId="2" borderId="65" xfId="2" applyNumberFormat="1" applyFont="1" applyFill="1" applyBorder="1" applyAlignment="1" applyProtection="1"/>
    <xf numFmtId="0" fontId="4" fillId="2" borderId="266" xfId="0" applyNumberFormat="1" applyFont="1" applyFill="1" applyBorder="1" applyAlignment="1" applyProtection="1">
      <alignment horizontal="center" shrinkToFit="1"/>
    </xf>
    <xf numFmtId="0" fontId="4" fillId="2" borderId="267" xfId="0" applyFont="1" applyFill="1" applyBorder="1" applyAlignment="1">
      <alignment horizontal="center"/>
    </xf>
    <xf numFmtId="0" fontId="3" fillId="2" borderId="268" xfId="0" applyNumberFormat="1" applyFont="1" applyFill="1" applyBorder="1" applyAlignment="1" applyProtection="1">
      <alignment shrinkToFit="1"/>
    </xf>
    <xf numFmtId="0" fontId="4" fillId="2" borderId="243" xfId="0" applyNumberFormat="1" applyFont="1" applyFill="1" applyBorder="1" applyAlignment="1" applyProtection="1">
      <alignment shrinkToFit="1"/>
    </xf>
    <xf numFmtId="49" fontId="4" fillId="2" borderId="269" xfId="0" applyNumberFormat="1" applyFont="1" applyFill="1" applyBorder="1" applyAlignment="1" applyProtection="1">
      <alignment horizontal="left" shrinkToFit="1"/>
    </xf>
    <xf numFmtId="0" fontId="4" fillId="2" borderId="271" xfId="0" applyNumberFormat="1" applyFont="1" applyFill="1" applyBorder="1" applyAlignment="1" applyProtection="1">
      <alignment horizontal="center"/>
    </xf>
    <xf numFmtId="0" fontId="4" fillId="2" borderId="272" xfId="0" applyFont="1" applyFill="1" applyBorder="1"/>
    <xf numFmtId="9" fontId="4" fillId="2" borderId="272" xfId="0" applyNumberFormat="1" applyFont="1" applyFill="1" applyBorder="1" applyAlignment="1">
      <alignment horizontal="center"/>
    </xf>
    <xf numFmtId="0" fontId="4" fillId="2" borderId="274" xfId="0" applyFont="1" applyFill="1" applyBorder="1"/>
    <xf numFmtId="49" fontId="4" fillId="2" borderId="270" xfId="0" applyNumberFormat="1" applyFont="1" applyFill="1" applyBorder="1" applyAlignment="1" applyProtection="1">
      <alignment horizontal="left" shrinkToFit="1"/>
    </xf>
    <xf numFmtId="0" fontId="4" fillId="2" borderId="270" xfId="0" applyNumberFormat="1" applyFont="1" applyFill="1" applyBorder="1" applyAlignment="1" applyProtection="1">
      <alignment horizontal="center" shrinkToFit="1"/>
    </xf>
    <xf numFmtId="0" fontId="0" fillId="2" borderId="265" xfId="0" applyFill="1" applyBorder="1"/>
    <xf numFmtId="0" fontId="4" fillId="2" borderId="236" xfId="0" applyNumberFormat="1" applyFont="1" applyFill="1" applyBorder="1" applyAlignment="1" applyProtection="1"/>
    <xf numFmtId="0" fontId="4" fillId="2" borderId="99" xfId="0" applyNumberFormat="1" applyFont="1" applyFill="1" applyBorder="1" applyAlignment="1" applyProtection="1"/>
    <xf numFmtId="0" fontId="4" fillId="2" borderId="274" xfId="0" applyFont="1" applyFill="1" applyBorder="1" applyAlignment="1">
      <alignment horizontal="center"/>
    </xf>
    <xf numFmtId="0" fontId="4" fillId="2" borderId="273" xfId="0" applyNumberFormat="1" applyFont="1" applyFill="1" applyBorder="1" applyAlignment="1" applyProtection="1"/>
    <xf numFmtId="0" fontId="4" fillId="2" borderId="276" xfId="0" applyNumberFormat="1" applyFont="1" applyFill="1" applyBorder="1" applyAlignment="1" applyProtection="1"/>
    <xf numFmtId="0" fontId="11" fillId="2" borderId="265" xfId="0" applyFont="1" applyFill="1" applyBorder="1"/>
    <xf numFmtId="0" fontId="3" fillId="2" borderId="277" xfId="0" applyFont="1" applyFill="1" applyBorder="1" applyAlignment="1">
      <alignment horizontal="center"/>
    </xf>
    <xf numFmtId="0" fontId="3" fillId="2" borderId="273" xfId="0" applyNumberFormat="1" applyFont="1" applyFill="1" applyBorder="1" applyAlignment="1" applyProtection="1"/>
    <xf numFmtId="0" fontId="3" fillId="2" borderId="271" xfId="0" applyNumberFormat="1" applyFont="1" applyFill="1" applyBorder="1" applyAlignment="1" applyProtection="1"/>
    <xf numFmtId="0" fontId="3" fillId="2" borderId="270" xfId="0" applyNumberFormat="1" applyFont="1" applyFill="1" applyBorder="1" applyAlignment="1" applyProtection="1">
      <alignment horizontal="left" shrinkToFit="1"/>
    </xf>
    <xf numFmtId="0" fontId="3" fillId="2" borderId="272" xfId="0" applyNumberFormat="1" applyFont="1" applyFill="1" applyBorder="1" applyAlignment="1" applyProtection="1">
      <alignment horizontal="center"/>
    </xf>
    <xf numFmtId="0" fontId="3" fillId="2" borderId="278" xfId="0" applyFont="1" applyFill="1" applyBorder="1"/>
    <xf numFmtId="9" fontId="3" fillId="2" borderId="279" xfId="0" applyNumberFormat="1" applyFont="1" applyFill="1" applyBorder="1" applyAlignment="1">
      <alignment horizontal="center"/>
    </xf>
    <xf numFmtId="0" fontId="0" fillId="2" borderId="282" xfId="0" applyFill="1" applyBorder="1"/>
    <xf numFmtId="0" fontId="4" fillId="2" borderId="283" xfId="0" applyFont="1" applyFill="1" applyBorder="1" applyAlignment="1">
      <alignment horizontal="center"/>
    </xf>
    <xf numFmtId="0" fontId="4" fillId="2" borderId="284" xfId="0" applyFont="1" applyFill="1" applyBorder="1"/>
    <xf numFmtId="0" fontId="4" fillId="2" borderId="267" xfId="0" applyFont="1" applyFill="1" applyBorder="1"/>
    <xf numFmtId="49" fontId="4" fillId="2" borderId="285" xfId="0" applyNumberFormat="1" applyFont="1" applyFill="1" applyBorder="1" applyAlignment="1">
      <alignment horizontal="left"/>
    </xf>
    <xf numFmtId="0" fontId="4" fillId="2" borderId="285" xfId="0" applyFont="1" applyFill="1" applyBorder="1" applyAlignment="1">
      <alignment horizontal="center"/>
    </xf>
    <xf numFmtId="9" fontId="4" fillId="2" borderId="267" xfId="0" applyNumberFormat="1" applyFont="1" applyFill="1" applyBorder="1" applyAlignment="1">
      <alignment horizontal="center"/>
    </xf>
    <xf numFmtId="0" fontId="4" fillId="2" borderId="285" xfId="0" applyFont="1" applyFill="1" applyBorder="1"/>
    <xf numFmtId="0" fontId="2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164" fontId="10" fillId="2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8" fillId="2" borderId="261" xfId="0" applyNumberFormat="1" applyFont="1" applyFill="1" applyBorder="1" applyAlignment="1" applyProtection="1">
      <alignment wrapText="1"/>
    </xf>
    <xf numFmtId="0" fontId="18" fillId="2" borderId="267" xfId="0" applyNumberFormat="1" applyFont="1" applyFill="1" applyBorder="1" applyAlignment="1" applyProtection="1">
      <alignment vertical="center" wrapText="1"/>
    </xf>
    <xf numFmtId="0" fontId="11" fillId="2" borderId="0" xfId="0" applyFont="1" applyFill="1" applyBorder="1"/>
    <xf numFmtId="0" fontId="20" fillId="2" borderId="0" xfId="0" applyFont="1" applyFill="1" applyBorder="1"/>
    <xf numFmtId="0" fontId="11" fillId="2" borderId="267" xfId="0" applyFont="1" applyFill="1" applyBorder="1"/>
    <xf numFmtId="0" fontId="18" fillId="2" borderId="267" xfId="0" applyNumberFormat="1" applyFont="1" applyFill="1" applyBorder="1" applyAlignment="1" applyProtection="1">
      <alignment wrapText="1"/>
    </xf>
    <xf numFmtId="0" fontId="18" fillId="2" borderId="0" xfId="0" applyNumberFormat="1" applyFont="1" applyFill="1" applyBorder="1" applyAlignment="1" applyProtection="1">
      <alignment wrapText="1"/>
    </xf>
    <xf numFmtId="0" fontId="11" fillId="2" borderId="267" xfId="0" applyFont="1" applyFill="1" applyBorder="1" applyAlignment="1"/>
    <xf numFmtId="0" fontId="20" fillId="4" borderId="0" xfId="0" applyFont="1" applyFill="1" applyBorder="1"/>
    <xf numFmtId="0" fontId="7" fillId="2" borderId="286" xfId="0" applyNumberFormat="1" applyFont="1" applyFill="1" applyBorder="1" applyAlignment="1" applyProtection="1">
      <alignment wrapText="1"/>
    </xf>
    <xf numFmtId="3" fontId="4" fillId="2" borderId="287" xfId="0" applyNumberFormat="1" applyFont="1" applyFill="1" applyBorder="1" applyAlignment="1">
      <alignment horizontal="right"/>
    </xf>
    <xf numFmtId="3" fontId="7" fillId="2" borderId="254" xfId="0" applyNumberFormat="1" applyFont="1" applyFill="1" applyBorder="1" applyAlignment="1" applyProtection="1">
      <alignment wrapText="1"/>
    </xf>
    <xf numFmtId="3" fontId="4" fillId="2" borderId="242" xfId="0" applyNumberFormat="1" applyFont="1" applyFill="1" applyBorder="1"/>
    <xf numFmtId="3" fontId="7" fillId="2" borderId="275" xfId="0" applyNumberFormat="1" applyFont="1" applyFill="1" applyBorder="1" applyAlignment="1" applyProtection="1">
      <alignment wrapText="1"/>
    </xf>
    <xf numFmtId="3" fontId="4" fillId="2" borderId="8" xfId="0" applyNumberFormat="1" applyFont="1" applyFill="1" applyBorder="1"/>
    <xf numFmtId="3" fontId="7" fillId="2" borderId="264" xfId="0" applyNumberFormat="1" applyFont="1" applyFill="1" applyBorder="1" applyAlignment="1" applyProtection="1">
      <alignment wrapText="1"/>
    </xf>
    <xf numFmtId="3" fontId="2" fillId="2" borderId="263" xfId="0" applyNumberFormat="1" applyFont="1" applyFill="1" applyBorder="1" applyAlignment="1">
      <alignment horizontal="center"/>
    </xf>
    <xf numFmtId="3" fontId="4" fillId="2" borderId="252" xfId="0" applyNumberFormat="1" applyFont="1" applyFill="1" applyBorder="1"/>
    <xf numFmtId="3" fontId="7" fillId="2" borderId="251" xfId="0" applyNumberFormat="1" applyFont="1" applyFill="1" applyBorder="1" applyAlignment="1" applyProtection="1">
      <alignment wrapText="1"/>
    </xf>
    <xf numFmtId="3" fontId="4" fillId="2" borderId="253" xfId="0" applyNumberFormat="1" applyFont="1" applyFill="1" applyBorder="1"/>
    <xf numFmtId="3" fontId="2" fillId="2" borderId="265" xfId="0" applyNumberFormat="1" applyFont="1" applyFill="1" applyBorder="1" applyAlignment="1">
      <alignment horizontal="right"/>
    </xf>
    <xf numFmtId="3" fontId="2" fillId="2" borderId="265" xfId="0" applyNumberFormat="1" applyFont="1" applyFill="1" applyBorder="1" applyAlignment="1" applyProtection="1">
      <alignment horizontal="right" shrinkToFit="1"/>
    </xf>
    <xf numFmtId="3" fontId="2" fillId="2" borderId="265" xfId="0" applyNumberFormat="1" applyFont="1" applyFill="1" applyBorder="1"/>
    <xf numFmtId="3" fontId="7" fillId="2" borderId="255" xfId="0" applyNumberFormat="1" applyFont="1" applyFill="1" applyBorder="1" applyAlignment="1" applyProtection="1">
      <alignment wrapText="1"/>
    </xf>
    <xf numFmtId="3" fontId="7" fillId="2" borderId="258" xfId="0" applyNumberFormat="1" applyFont="1" applyFill="1" applyBorder="1" applyAlignment="1" applyProtection="1">
      <alignment wrapText="1"/>
    </xf>
    <xf numFmtId="3" fontId="7" fillId="2" borderId="259" xfId="0" applyNumberFormat="1" applyFont="1" applyFill="1" applyBorder="1" applyAlignment="1" applyProtection="1">
      <alignment wrapText="1"/>
    </xf>
    <xf numFmtId="3" fontId="2" fillId="2" borderId="88" xfId="0" applyNumberFormat="1" applyFont="1" applyFill="1" applyBorder="1" applyAlignment="1">
      <alignment horizontal="center"/>
    </xf>
    <xf numFmtId="3" fontId="0" fillId="2" borderId="88" xfId="0" applyNumberFormat="1" applyFill="1" applyBorder="1" applyAlignment="1"/>
    <xf numFmtId="3" fontId="7" fillId="2" borderId="280" xfId="0" applyNumberFormat="1" applyFont="1" applyFill="1" applyBorder="1" applyAlignment="1" applyProtection="1">
      <alignment wrapText="1"/>
    </xf>
    <xf numFmtId="3" fontId="7" fillId="2" borderId="281" xfId="0" applyNumberFormat="1" applyFont="1" applyFill="1" applyBorder="1" applyAlignment="1" applyProtection="1">
      <alignment wrapText="1"/>
    </xf>
    <xf numFmtId="3" fontId="19" fillId="2" borderId="265" xfId="0" applyNumberFormat="1" applyFont="1" applyFill="1" applyBorder="1" applyAlignment="1" applyProtection="1">
      <alignment wrapText="1"/>
    </xf>
    <xf numFmtId="3" fontId="4" fillId="2" borderId="274" xfId="0" applyNumberFormat="1" applyFont="1" applyFill="1" applyBorder="1"/>
    <xf numFmtId="3" fontId="7" fillId="2" borderId="289" xfId="0" applyNumberFormat="1" applyFont="1" applyFill="1" applyBorder="1" applyAlignment="1" applyProtection="1">
      <alignment wrapText="1"/>
    </xf>
    <xf numFmtId="3" fontId="4" fillId="2" borderId="282" xfId="0" applyNumberFormat="1" applyFont="1" applyFill="1" applyBorder="1"/>
    <xf numFmtId="3" fontId="7" fillId="2" borderId="290" xfId="0" applyNumberFormat="1" applyFont="1" applyFill="1" applyBorder="1" applyAlignment="1" applyProtection="1">
      <alignment wrapText="1"/>
    </xf>
    <xf numFmtId="3" fontId="4" fillId="2" borderId="285" xfId="0" applyNumberFormat="1" applyFont="1" applyFill="1" applyBorder="1"/>
    <xf numFmtId="3" fontId="2" fillId="2" borderId="287" xfId="0" applyNumberFormat="1" applyFont="1" applyFill="1" applyBorder="1" applyAlignment="1"/>
    <xf numFmtId="3" fontId="4" fillId="2" borderId="287" xfId="0" applyNumberFormat="1" applyFont="1" applyFill="1" applyBorder="1"/>
    <xf numFmtId="3" fontId="9" fillId="2" borderId="0" xfId="0" applyNumberFormat="1" applyFont="1" applyFill="1" applyAlignment="1">
      <alignment horizontal="center"/>
    </xf>
    <xf numFmtId="3" fontId="2" fillId="2" borderId="223" xfId="0" applyNumberFormat="1" applyFont="1" applyFill="1" applyBorder="1" applyAlignment="1">
      <alignment horizontal="center" vertical="center" wrapText="1"/>
    </xf>
    <xf numFmtId="3" fontId="4" fillId="2" borderId="223" xfId="0" applyNumberFormat="1" applyFont="1" applyFill="1" applyBorder="1" applyAlignment="1">
      <alignment horizontal="right"/>
    </xf>
    <xf numFmtId="3" fontId="2" fillId="2" borderId="111" xfId="0" applyNumberFormat="1" applyFont="1" applyFill="1" applyBorder="1" applyAlignment="1"/>
    <xf numFmtId="3" fontId="2" fillId="2" borderId="19" xfId="0" applyNumberFormat="1" applyFont="1" applyFill="1" applyBorder="1" applyAlignment="1">
      <alignment horizontal="center" vertical="center" wrapText="1"/>
    </xf>
    <xf numFmtId="3" fontId="7" fillId="2" borderId="291" xfId="0" applyNumberFormat="1" applyFont="1" applyFill="1" applyBorder="1" applyAlignment="1" applyProtection="1">
      <alignment wrapText="1"/>
    </xf>
    <xf numFmtId="3" fontId="7" fillId="2" borderId="288" xfId="0" applyNumberFormat="1" applyFont="1" applyFill="1" applyBorder="1" applyAlignment="1" applyProtection="1">
      <alignment wrapText="1"/>
    </xf>
    <xf numFmtId="3" fontId="9" fillId="2" borderId="0" xfId="0" applyNumberFormat="1" applyFont="1" applyFill="1"/>
    <xf numFmtId="0" fontId="2" fillId="2" borderId="256" xfId="0" applyFont="1" applyFill="1" applyBorder="1" applyAlignment="1"/>
    <xf numFmtId="0" fontId="4" fillId="2" borderId="0" xfId="0" applyNumberFormat="1" applyFont="1" applyFill="1" applyBorder="1" applyAlignment="1" applyProtection="1">
      <alignment horizontal="center"/>
    </xf>
    <xf numFmtId="0" fontId="4" fillId="2" borderId="257" xfId="0" applyNumberFormat="1" applyFont="1" applyFill="1" applyBorder="1" applyAlignment="1" applyProtection="1">
      <alignment horizontal="left" shrinkToFit="1"/>
    </xf>
    <xf numFmtId="9" fontId="4" fillId="2" borderId="267" xfId="0" applyNumberFormat="1" applyFont="1" applyFill="1" applyBorder="1" applyAlignment="1" applyProtection="1">
      <alignment horizontal="center" shrinkToFit="1"/>
    </xf>
    <xf numFmtId="0" fontId="4" fillId="2" borderId="292" xfId="0" applyNumberFormat="1" applyFont="1" applyFill="1" applyBorder="1" applyAlignment="1" applyProtection="1">
      <alignment horizontal="center"/>
    </xf>
    <xf numFmtId="0" fontId="4" fillId="2" borderId="287" xfId="0" applyNumberFormat="1" applyFont="1" applyFill="1" applyBorder="1" applyAlignment="1" applyProtection="1"/>
    <xf numFmtId="9" fontId="4" fillId="2" borderId="287" xfId="0" applyNumberFormat="1" applyFont="1" applyFill="1" applyBorder="1" applyAlignment="1" applyProtection="1">
      <alignment horizontal="center" shrinkToFit="1"/>
    </xf>
    <xf numFmtId="3" fontId="7" fillId="2" borderId="287" xfId="0" applyNumberFormat="1" applyFont="1" applyFill="1" applyBorder="1" applyAlignment="1" applyProtection="1">
      <alignment wrapText="1"/>
    </xf>
    <xf numFmtId="0" fontId="2" fillId="2" borderId="287" xfId="0" applyFont="1" applyFill="1" applyBorder="1" applyAlignment="1">
      <alignment horizontal="center"/>
    </xf>
    <xf numFmtId="3" fontId="2" fillId="2" borderId="287" xfId="0" applyNumberFormat="1" applyFont="1" applyFill="1" applyBorder="1" applyAlignment="1">
      <alignment horizontal="center"/>
    </xf>
    <xf numFmtId="0" fontId="4" fillId="2" borderId="287" xfId="0" applyFont="1" applyFill="1" applyBorder="1"/>
    <xf numFmtId="0" fontId="4" fillId="2" borderId="287" xfId="0" applyNumberFormat="1" applyFont="1" applyFill="1" applyBorder="1" applyAlignment="1" applyProtection="1">
      <alignment horizontal="left" shrinkToFit="1"/>
    </xf>
    <xf numFmtId="0" fontId="3" fillId="2" borderId="292" xfId="0" applyNumberFormat="1" applyFont="1" applyFill="1" applyBorder="1" applyAlignment="1" applyProtection="1">
      <alignment horizontal="center"/>
    </xf>
    <xf numFmtId="0" fontId="3" fillId="2" borderId="287" xfId="0" applyFont="1" applyFill="1" applyBorder="1"/>
    <xf numFmtId="9" fontId="3" fillId="2" borderId="287" xfId="0" applyNumberFormat="1" applyFont="1" applyFill="1" applyBorder="1" applyAlignment="1" applyProtection="1">
      <alignment horizontal="center" shrinkToFit="1"/>
    </xf>
    <xf numFmtId="0" fontId="10" fillId="2" borderId="63" xfId="0" applyFont="1" applyFill="1" applyBorder="1" applyAlignment="1"/>
    <xf numFmtId="0" fontId="10" fillId="0" borderId="63" xfId="0" applyFont="1" applyBorder="1" applyAlignment="1"/>
    <xf numFmtId="3" fontId="4" fillId="2" borderId="244" xfId="0" applyNumberFormat="1" applyFont="1" applyFill="1" applyBorder="1"/>
    <xf numFmtId="3" fontId="4" fillId="2" borderId="262" xfId="0" applyNumberFormat="1" applyFont="1" applyFill="1" applyBorder="1"/>
    <xf numFmtId="0" fontId="4" fillId="2" borderId="223" xfId="0" applyNumberFormat="1" applyFont="1" applyFill="1" applyBorder="1" applyAlignment="1">
      <alignment horizontal="right"/>
    </xf>
    <xf numFmtId="3" fontId="4" fillId="2" borderId="223" xfId="3" applyNumberFormat="1" applyFont="1" applyFill="1" applyBorder="1" applyAlignment="1">
      <alignment horizontal="right"/>
    </xf>
    <xf numFmtId="0" fontId="2" fillId="2" borderId="111" xfId="0" applyNumberFormat="1" applyFont="1" applyFill="1" applyBorder="1" applyAlignment="1">
      <alignment horizontal="center" vertical="center" wrapText="1"/>
    </xf>
    <xf numFmtId="0" fontId="2" fillId="2" borderId="111" xfId="0" applyNumberFormat="1" applyFont="1" applyFill="1" applyBorder="1" applyAlignment="1">
      <alignment horizontal="center" vertical="center"/>
    </xf>
    <xf numFmtId="0" fontId="2" fillId="2" borderId="111" xfId="0" applyNumberFormat="1" applyFont="1" applyFill="1" applyBorder="1" applyAlignment="1">
      <alignment horizontal="center"/>
    </xf>
    <xf numFmtId="0" fontId="2" fillId="2" borderId="111" xfId="0" applyNumberFormat="1" applyFont="1" applyFill="1" applyBorder="1" applyAlignment="1"/>
    <xf numFmtId="0" fontId="2" fillId="2" borderId="111" xfId="0" applyNumberFormat="1" applyFont="1" applyFill="1" applyBorder="1" applyAlignment="1">
      <alignment vertical="center"/>
    </xf>
    <xf numFmtId="3" fontId="2" fillId="2" borderId="111" xfId="0" applyNumberFormat="1" applyFont="1" applyFill="1" applyBorder="1" applyAlignment="1">
      <alignment vertical="center"/>
    </xf>
    <xf numFmtId="0" fontId="2" fillId="2" borderId="293" xfId="0" applyNumberFormat="1" applyFont="1" applyFill="1" applyBorder="1" applyAlignment="1">
      <alignment vertical="center" wrapText="1"/>
    </xf>
    <xf numFmtId="0" fontId="4" fillId="2" borderId="293" xfId="0" applyNumberFormat="1" applyFont="1" applyFill="1" applyBorder="1" applyAlignment="1"/>
    <xf numFmtId="0" fontId="4" fillId="2" borderId="293" xfId="0" applyNumberFormat="1" applyFont="1" applyFill="1" applyBorder="1" applyAlignment="1">
      <alignment horizontal="right"/>
    </xf>
    <xf numFmtId="3" fontId="4" fillId="2" borderId="293" xfId="0" applyNumberFormat="1" applyFont="1" applyFill="1" applyBorder="1" applyAlignment="1">
      <alignment horizontal="right"/>
    </xf>
    <xf numFmtId="3" fontId="4" fillId="2" borderId="293" xfId="3" applyNumberFormat="1" applyFont="1" applyFill="1" applyBorder="1" applyAlignment="1">
      <alignment horizontal="right"/>
    </xf>
    <xf numFmtId="0" fontId="4" fillId="2" borderId="293" xfId="0" applyNumberFormat="1" applyFont="1" applyFill="1" applyBorder="1" applyAlignment="1">
      <alignment horizontal="center"/>
    </xf>
    <xf numFmtId="0" fontId="4" fillId="2" borderId="257" xfId="0" applyNumberFormat="1" applyFont="1" applyFill="1" applyBorder="1" applyAlignment="1">
      <alignment horizontal="center"/>
    </xf>
    <xf numFmtId="0" fontId="21" fillId="2" borderId="257" xfId="0" applyNumberFormat="1" applyFont="1" applyFill="1" applyBorder="1"/>
    <xf numFmtId="3" fontId="2" fillId="2" borderId="111" xfId="0" applyNumberFormat="1" applyFont="1" applyFill="1" applyBorder="1" applyAlignment="1">
      <alignment horizontal="right"/>
    </xf>
    <xf numFmtId="0" fontId="4" fillId="2" borderId="287" xfId="0" applyNumberFormat="1" applyFont="1" applyFill="1" applyBorder="1" applyAlignment="1">
      <alignment horizontal="center"/>
    </xf>
    <xf numFmtId="0" fontId="21" fillId="2" borderId="287" xfId="0" applyNumberFormat="1" applyFont="1" applyFill="1" applyBorder="1"/>
    <xf numFmtId="0" fontId="4" fillId="2" borderId="287" xfId="0" applyNumberFormat="1" applyFont="1" applyFill="1" applyBorder="1" applyAlignment="1">
      <alignment horizontal="right"/>
    </xf>
    <xf numFmtId="3" fontId="4" fillId="2" borderId="287" xfId="3" applyNumberFormat="1" applyFont="1" applyFill="1" applyBorder="1" applyAlignment="1">
      <alignment horizontal="right"/>
    </xf>
    <xf numFmtId="3" fontId="4" fillId="2" borderId="287" xfId="0" applyNumberFormat="1" applyFont="1" applyFill="1" applyBorder="1" applyAlignment="1">
      <alignment horizontal="center"/>
    </xf>
    <xf numFmtId="3" fontId="21" fillId="2" borderId="287" xfId="0" applyNumberFormat="1" applyFont="1" applyFill="1" applyBorder="1"/>
    <xf numFmtId="0" fontId="2" fillId="2" borderId="243" xfId="0" applyNumberFormat="1" applyFont="1" applyFill="1" applyBorder="1" applyAlignment="1">
      <alignment horizontal="center"/>
    </xf>
    <xf numFmtId="0" fontId="2" fillId="2" borderId="88" xfId="0" applyNumberFormat="1" applyFont="1" applyFill="1" applyBorder="1" applyAlignment="1">
      <alignment horizontal="center"/>
    </xf>
    <xf numFmtId="0" fontId="2" fillId="2" borderId="88" xfId="0" applyNumberFormat="1" applyFont="1" applyFill="1" applyBorder="1" applyAlignment="1">
      <alignment horizontal="right"/>
    </xf>
    <xf numFmtId="3" fontId="2" fillId="2" borderId="88" xfId="0" applyNumberFormat="1" applyFont="1" applyFill="1" applyBorder="1" applyAlignment="1">
      <alignment horizontal="right"/>
    </xf>
    <xf numFmtId="3" fontId="2" fillId="2" borderId="88" xfId="3" applyNumberFormat="1" applyFont="1" applyFill="1" applyBorder="1" applyAlignment="1"/>
    <xf numFmtId="3" fontId="7" fillId="2" borderId="294" xfId="0" applyNumberFormat="1" applyFont="1" applyFill="1" applyBorder="1" applyAlignment="1" applyProtection="1">
      <alignment wrapText="1"/>
    </xf>
    <xf numFmtId="3" fontId="7" fillId="2" borderId="295" xfId="0" applyNumberFormat="1" applyFont="1" applyFill="1" applyBorder="1" applyAlignment="1" applyProtection="1">
      <alignment wrapText="1"/>
    </xf>
    <xf numFmtId="3" fontId="7" fillId="2" borderId="296" xfId="0" applyNumberFormat="1" applyFont="1" applyFill="1" applyBorder="1" applyAlignment="1" applyProtection="1">
      <alignment wrapText="1"/>
    </xf>
    <xf numFmtId="3" fontId="19" fillId="2" borderId="111" xfId="0" applyNumberFormat="1" applyFont="1" applyFill="1" applyBorder="1" applyAlignment="1" applyProtection="1">
      <alignment wrapText="1"/>
    </xf>
    <xf numFmtId="3" fontId="2" fillId="2" borderId="111" xfId="0" applyNumberFormat="1" applyFont="1" applyFill="1" applyBorder="1"/>
    <xf numFmtId="0" fontId="0" fillId="2" borderId="111" xfId="0" applyFill="1" applyBorder="1"/>
    <xf numFmtId="0" fontId="4" fillId="2" borderId="288" xfId="0" applyFont="1" applyFill="1" applyBorder="1" applyAlignment="1">
      <alignment horizontal="center"/>
    </xf>
    <xf numFmtId="0" fontId="4" fillId="2" borderId="297" xfId="0" applyNumberFormat="1" applyFont="1" applyFill="1" applyBorder="1" applyAlignment="1" applyProtection="1">
      <alignment horizontal="left" shrinkToFit="1"/>
    </xf>
    <xf numFmtId="0" fontId="4" fillId="2" borderId="297" xfId="0" applyNumberFormat="1" applyFont="1" applyFill="1" applyBorder="1" applyAlignment="1" applyProtection="1"/>
    <xf numFmtId="0" fontId="4" fillId="2" borderId="298" xfId="0" applyNumberFormat="1" applyFont="1" applyFill="1" applyBorder="1" applyAlignment="1" applyProtection="1"/>
    <xf numFmtId="49" fontId="4" fillId="2" borderId="299" xfId="0" applyNumberFormat="1" applyFont="1" applyFill="1" applyBorder="1" applyAlignment="1" applyProtection="1">
      <alignment horizontal="left" shrinkToFit="1"/>
    </xf>
    <xf numFmtId="0" fontId="4" fillId="2" borderId="300" xfId="0" applyNumberFormat="1" applyFont="1" applyFill="1" applyBorder="1" applyAlignment="1" applyProtection="1">
      <alignment horizontal="center"/>
    </xf>
    <xf numFmtId="0" fontId="4" fillId="2" borderId="301" xfId="0" applyFont="1" applyFill="1" applyBorder="1"/>
    <xf numFmtId="9" fontId="4" fillId="2" borderId="302" xfId="0" applyNumberFormat="1" applyFont="1" applyFill="1" applyBorder="1" applyAlignment="1">
      <alignment horizontal="center"/>
    </xf>
    <xf numFmtId="3" fontId="7" fillId="2" borderId="299" xfId="0" applyNumberFormat="1" applyFont="1" applyFill="1" applyBorder="1" applyAlignment="1" applyProtection="1">
      <alignment wrapText="1"/>
    </xf>
    <xf numFmtId="3" fontId="4" fillId="2" borderId="303" xfId="0" applyNumberFormat="1" applyFont="1" applyFill="1" applyBorder="1"/>
    <xf numFmtId="0" fontId="0" fillId="2" borderId="303" xfId="0" applyFill="1" applyBorder="1"/>
    <xf numFmtId="0" fontId="23" fillId="2" borderId="67" xfId="2" applyNumberFormat="1" applyFont="1" applyFill="1" applyBorder="1" applyAlignment="1" applyProtection="1"/>
    <xf numFmtId="0" fontId="11" fillId="2" borderId="287" xfId="0" applyFont="1" applyFill="1" applyBorder="1"/>
    <xf numFmtId="0" fontId="11" fillId="2" borderId="287" xfId="0" applyFont="1" applyFill="1" applyBorder="1" applyAlignment="1"/>
    <xf numFmtId="0" fontId="11" fillId="2" borderId="282" xfId="0" applyFont="1" applyFill="1" applyBorder="1"/>
    <xf numFmtId="0" fontId="11" fillId="2" borderId="224" xfId="0" applyFont="1" applyFill="1" applyBorder="1"/>
    <xf numFmtId="0" fontId="11" fillId="2" borderId="244" xfId="0" applyFont="1" applyFill="1" applyBorder="1"/>
    <xf numFmtId="3" fontId="7" fillId="2" borderId="304" xfId="0" applyNumberFormat="1" applyFont="1" applyFill="1" applyBorder="1" applyAlignment="1" applyProtection="1">
      <alignment wrapText="1"/>
    </xf>
    <xf numFmtId="0" fontId="18" fillId="2" borderId="305" xfId="0" applyNumberFormat="1" applyFont="1" applyFill="1" applyBorder="1" applyAlignment="1" applyProtection="1">
      <alignment vertical="center" wrapText="1"/>
    </xf>
    <xf numFmtId="0" fontId="18" fillId="2" borderId="305" xfId="0" applyNumberFormat="1" applyFont="1" applyFill="1" applyBorder="1" applyAlignment="1" applyProtection="1">
      <alignment wrapText="1"/>
    </xf>
    <xf numFmtId="3" fontId="22" fillId="2" borderId="0" xfId="0" applyNumberFormat="1" applyFont="1" applyFill="1"/>
    <xf numFmtId="3" fontId="9" fillId="2" borderId="56" xfId="0" applyNumberFormat="1" applyFont="1" applyFill="1" applyBorder="1" applyAlignment="1"/>
    <xf numFmtId="3" fontId="2" fillId="2" borderId="293" xfId="3" applyNumberFormat="1" applyFont="1" applyFill="1" applyBorder="1" applyAlignment="1">
      <alignment horizontal="right"/>
    </xf>
    <xf numFmtId="3" fontId="22" fillId="2" borderId="0" xfId="3" applyNumberFormat="1" applyFont="1" applyFill="1"/>
    <xf numFmtId="3" fontId="7" fillId="2" borderId="307" xfId="0" applyNumberFormat="1" applyFont="1" applyFill="1" applyBorder="1" applyAlignment="1" applyProtection="1">
      <alignment wrapText="1"/>
    </xf>
    <xf numFmtId="3" fontId="2" fillId="2" borderId="306" xfId="0" applyNumberFormat="1" applyFont="1" applyFill="1" applyBorder="1" applyAlignment="1">
      <alignment horizontal="center"/>
    </xf>
    <xf numFmtId="3" fontId="4" fillId="2" borderId="306" xfId="0" applyNumberFormat="1" applyFont="1" applyFill="1" applyBorder="1" applyAlignment="1">
      <alignment horizontal="right"/>
    </xf>
    <xf numFmtId="0" fontId="4" fillId="2" borderId="308" xfId="2" applyNumberFormat="1" applyFont="1" applyFill="1" applyBorder="1" applyAlignment="1" applyProtection="1">
      <alignment horizontal="left" shrinkToFit="1"/>
    </xf>
    <xf numFmtId="0" fontId="4" fillId="2" borderId="309" xfId="2" applyNumberFormat="1" applyFont="1" applyFill="1" applyBorder="1" applyAlignment="1" applyProtection="1">
      <alignment horizontal="left" shrinkToFit="1"/>
    </xf>
    <xf numFmtId="0" fontId="4" fillId="2" borderId="308" xfId="0" applyFont="1" applyFill="1" applyBorder="1"/>
    <xf numFmtId="0" fontId="4" fillId="2" borderId="306" xfId="0" applyFont="1" applyFill="1" applyBorder="1" applyAlignment="1">
      <alignment horizontal="center"/>
    </xf>
    <xf numFmtId="0" fontId="4" fillId="2" borderId="244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3" fontId="2" fillId="2" borderId="18" xfId="0" applyNumberFormat="1" applyFont="1" applyFill="1" applyBorder="1" applyAlignment="1">
      <alignment horizontal="center" vertical="center" wrapText="1"/>
    </xf>
    <xf numFmtId="3" fontId="2" fillId="2" borderId="257" xfId="0" applyNumberFormat="1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3" fontId="15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2" fillId="2" borderId="18" xfId="0" applyNumberFormat="1" applyFont="1" applyFill="1" applyBorder="1" applyAlignment="1">
      <alignment horizontal="center" vertical="center" wrapText="1"/>
    </xf>
    <xf numFmtId="0" fontId="2" fillId="2" borderId="13" xfId="0" applyNumberFormat="1" applyFont="1" applyFill="1" applyBorder="1" applyAlignment="1">
      <alignment horizontal="center" vertical="center" wrapText="1"/>
    </xf>
    <xf numFmtId="0" fontId="2" fillId="2" borderId="257" xfId="0" applyNumberFormat="1" applyFont="1" applyFill="1" applyBorder="1" applyAlignment="1">
      <alignment horizontal="center" vertical="center" wrapText="1"/>
    </xf>
    <xf numFmtId="164" fontId="10" fillId="2" borderId="0" xfId="0" applyNumberFormat="1" applyFont="1" applyFill="1" applyAlignment="1">
      <alignment horizontal="right"/>
    </xf>
    <xf numFmtId="0" fontId="2" fillId="2" borderId="18" xfId="0" applyFont="1" applyFill="1" applyBorder="1" applyAlignment="1">
      <alignment horizontal="center" vertical="center"/>
    </xf>
    <xf numFmtId="0" fontId="2" fillId="2" borderId="25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" fillId="2" borderId="25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4" fontId="2" fillId="2" borderId="223" xfId="0" applyNumberFormat="1" applyFont="1" applyFill="1" applyBorder="1" applyAlignment="1">
      <alignment horizontal="center" vertical="center" wrapText="1"/>
    </xf>
    <xf numFmtId="164" fontId="2" fillId="2" borderId="257" xfId="0" applyNumberFormat="1" applyFont="1" applyFill="1" applyBorder="1" applyAlignment="1">
      <alignment horizontal="center" vertical="center" wrapText="1"/>
    </xf>
    <xf numFmtId="164" fontId="2" fillId="2" borderId="111" xfId="0" applyNumberFormat="1" applyFont="1" applyFill="1" applyBorder="1" applyAlignment="1">
      <alignment horizontal="center" vertical="center" wrapText="1"/>
    </xf>
    <xf numFmtId="164" fontId="2" fillId="2" borderId="248" xfId="0" applyNumberFormat="1" applyFont="1" applyFill="1" applyBorder="1" applyAlignment="1">
      <alignment horizontal="center" vertical="center" wrapText="1"/>
    </xf>
    <xf numFmtId="164" fontId="2" fillId="2" borderId="249" xfId="0" applyNumberFormat="1" applyFont="1" applyFill="1" applyBorder="1" applyAlignment="1">
      <alignment horizontal="center" vertical="center" wrapText="1"/>
    </xf>
    <xf numFmtId="164" fontId="2" fillId="2" borderId="78" xfId="0" applyNumberFormat="1" applyFont="1" applyFill="1" applyBorder="1" applyAlignment="1">
      <alignment horizontal="center" vertical="center" wrapText="1"/>
    </xf>
    <xf numFmtId="164" fontId="2" fillId="2" borderId="80" xfId="0" applyNumberFormat="1" applyFont="1" applyFill="1" applyBorder="1" applyAlignment="1">
      <alignment horizontal="center" vertical="center" wrapText="1"/>
    </xf>
    <xf numFmtId="3" fontId="9" fillId="2" borderId="0" xfId="0" applyNumberFormat="1" applyFont="1" applyFill="1" applyBorder="1" applyAlignment="1">
      <alignment horizontal="center"/>
    </xf>
    <xf numFmtId="3" fontId="9" fillId="2" borderId="56" xfId="0" applyNumberFormat="1" applyFont="1" applyFill="1" applyBorder="1" applyAlignment="1">
      <alignment horizontal="center"/>
    </xf>
    <xf numFmtId="164" fontId="2" fillId="2" borderId="62" xfId="0" applyNumberFormat="1" applyFont="1" applyFill="1" applyBorder="1" applyAlignment="1">
      <alignment horizontal="center" vertical="center" wrapText="1"/>
    </xf>
    <xf numFmtId="164" fontId="2" fillId="2" borderId="224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 applyAlignment="1">
      <alignment horizontal="center"/>
    </xf>
    <xf numFmtId="3" fontId="24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2" borderId="2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2" borderId="17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49" fontId="1" fillId="2" borderId="18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2" fontId="1" fillId="2" borderId="18" xfId="0" applyNumberFormat="1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9" fillId="2" borderId="0" xfId="0" applyNumberFormat="1" applyFont="1" applyFill="1" applyAlignment="1">
      <alignment horizontal="center"/>
    </xf>
    <xf numFmtId="0" fontId="1" fillId="2" borderId="223" xfId="0" applyFont="1" applyFill="1" applyBorder="1" applyAlignment="1">
      <alignment horizontal="center" vertical="center" wrapText="1"/>
    </xf>
    <xf numFmtId="0" fontId="1" fillId="2" borderId="111" xfId="0" applyFont="1" applyFill="1" applyBorder="1" applyAlignment="1">
      <alignment horizontal="center" vertical="center" wrapText="1"/>
    </xf>
    <xf numFmtId="0" fontId="1" fillId="2" borderId="223" xfId="0" applyFont="1" applyFill="1" applyBorder="1" applyAlignment="1">
      <alignment horizontal="center" vertical="center"/>
    </xf>
    <xf numFmtId="0" fontId="1" fillId="2" borderId="111" xfId="0" applyFont="1" applyFill="1" applyBorder="1" applyAlignment="1">
      <alignment horizontal="center" vertical="center"/>
    </xf>
    <xf numFmtId="0" fontId="2" fillId="2" borderId="248" xfId="0" applyFont="1" applyFill="1" applyBorder="1" applyAlignment="1">
      <alignment horizontal="center"/>
    </xf>
    <xf numFmtId="0" fontId="2" fillId="2" borderId="249" xfId="0" applyFont="1" applyFill="1" applyBorder="1" applyAlignment="1">
      <alignment horizontal="center"/>
    </xf>
    <xf numFmtId="0" fontId="2" fillId="2" borderId="246" xfId="0" applyFont="1" applyFill="1" applyBorder="1" applyAlignment="1">
      <alignment horizontal="center"/>
    </xf>
    <xf numFmtId="3" fontId="2" fillId="2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2" borderId="292" xfId="0" applyFont="1" applyFill="1" applyBorder="1" applyAlignment="1">
      <alignment horizontal="center"/>
    </xf>
    <xf numFmtId="0" fontId="2" fillId="2" borderId="287" xfId="0" applyFont="1" applyFill="1" applyBorder="1" applyAlignment="1">
      <alignment horizontal="center"/>
    </xf>
    <xf numFmtId="0" fontId="1" fillId="2" borderId="62" xfId="0" applyFont="1" applyFill="1" applyBorder="1" applyAlignment="1">
      <alignment horizontal="center" vertical="center" wrapText="1"/>
    </xf>
    <xf numFmtId="0" fontId="1" fillId="2" borderId="7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1" fillId="2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right" vertical="center"/>
    </xf>
    <xf numFmtId="0" fontId="2" fillId="2" borderId="31" xfId="0" applyFont="1" applyFill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1" fillId="2" borderId="248" xfId="0" applyFont="1" applyFill="1" applyBorder="1" applyAlignment="1">
      <alignment horizontal="center"/>
    </xf>
    <xf numFmtId="0" fontId="1" fillId="2" borderId="249" xfId="0" applyFont="1" applyFill="1" applyBorder="1" applyAlignment="1">
      <alignment horizontal="center"/>
    </xf>
    <xf numFmtId="0" fontId="1" fillId="2" borderId="246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right" vertical="center"/>
    </xf>
    <xf numFmtId="0" fontId="1" fillId="2" borderId="41" xfId="0" applyFont="1" applyFill="1" applyBorder="1" applyAlignment="1">
      <alignment horizontal="right" vertical="center"/>
    </xf>
    <xf numFmtId="0" fontId="1" fillId="2" borderId="43" xfId="0" applyFont="1" applyFill="1" applyBorder="1" applyAlignment="1">
      <alignment horizontal="left" vertical="center"/>
    </xf>
    <xf numFmtId="0" fontId="1" fillId="2" borderId="44" xfId="0" applyFont="1" applyFill="1" applyBorder="1" applyAlignment="1">
      <alignment horizontal="left" vertical="center"/>
    </xf>
    <xf numFmtId="49" fontId="1" fillId="2" borderId="39" xfId="0" applyNumberFormat="1" applyFont="1" applyFill="1" applyBorder="1" applyAlignment="1">
      <alignment horizontal="center" vertical="center"/>
    </xf>
    <xf numFmtId="0" fontId="2" fillId="2" borderId="243" xfId="0" applyFont="1" applyFill="1" applyBorder="1" applyAlignment="1">
      <alignment horizontal="left"/>
    </xf>
    <xf numFmtId="0" fontId="2" fillId="2" borderId="5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2" fillId="2" borderId="56" xfId="0" applyFont="1" applyFill="1" applyBorder="1" applyAlignment="1">
      <alignment horizontal="center"/>
    </xf>
    <xf numFmtId="0" fontId="2" fillId="2" borderId="8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4">
    <cellStyle name="Comma" xfId="3" builtinId="3"/>
    <cellStyle name="Normal" xfId="0" builtinId="0"/>
    <cellStyle name="Normal_Book1" xfId="1"/>
    <cellStyle name="Normal_Book3" xfId="2"/>
  </cellStyles>
  <dxfs count="0"/>
  <tableStyles count="0" defaultTableStyle="TableStyleMedium9" defaultPivotStyle="PivotStyleLight16"/>
  <colors>
    <mruColors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</xdr:row>
      <xdr:rowOff>9525</xdr:rowOff>
    </xdr:from>
    <xdr:to>
      <xdr:col>2</xdr:col>
      <xdr:colOff>533400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200025" y="4095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</xdr:row>
      <xdr:rowOff>9525</xdr:rowOff>
    </xdr:from>
    <xdr:to>
      <xdr:col>1</xdr:col>
      <xdr:colOff>1295400</xdr:colOff>
      <xdr:row>2</xdr:row>
      <xdr:rowOff>11113</xdr:rowOff>
    </xdr:to>
    <xdr:cxnSp macro="">
      <xdr:nvCxnSpPr>
        <xdr:cNvPr id="5" name="Straight Connector 4"/>
        <xdr:cNvCxnSpPr/>
      </xdr:nvCxnSpPr>
      <xdr:spPr>
        <a:xfrm>
          <a:off x="238125" y="409575"/>
          <a:ext cx="14573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2</xdr:col>
      <xdr:colOff>85725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323850" y="409575"/>
          <a:ext cx="12001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</xdr:row>
      <xdr:rowOff>9525</xdr:rowOff>
    </xdr:from>
    <xdr:to>
      <xdr:col>1</xdr:col>
      <xdr:colOff>1304925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266700" y="390525"/>
          <a:ext cx="14097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</xdr:row>
      <xdr:rowOff>19050</xdr:rowOff>
    </xdr:from>
    <xdr:to>
      <xdr:col>1</xdr:col>
      <xdr:colOff>1314450</xdr:colOff>
      <xdr:row>2</xdr:row>
      <xdr:rowOff>20638</xdr:rowOff>
    </xdr:to>
    <xdr:cxnSp macro="">
      <xdr:nvCxnSpPr>
        <xdr:cNvPr id="3" name="Straight Connector 2"/>
        <xdr:cNvCxnSpPr/>
      </xdr:nvCxnSpPr>
      <xdr:spPr>
        <a:xfrm>
          <a:off x="304800" y="419100"/>
          <a:ext cx="14097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</xdr:row>
      <xdr:rowOff>180975</xdr:rowOff>
    </xdr:from>
    <xdr:to>
      <xdr:col>1</xdr:col>
      <xdr:colOff>1295400</xdr:colOff>
      <xdr:row>1</xdr:row>
      <xdr:rowOff>182563</xdr:rowOff>
    </xdr:to>
    <xdr:cxnSp macro="">
      <xdr:nvCxnSpPr>
        <xdr:cNvPr id="3" name="Straight Connector 2"/>
        <xdr:cNvCxnSpPr/>
      </xdr:nvCxnSpPr>
      <xdr:spPr>
        <a:xfrm>
          <a:off x="352425" y="381000"/>
          <a:ext cx="13525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9525</xdr:rowOff>
    </xdr:from>
    <xdr:to>
      <xdr:col>1</xdr:col>
      <xdr:colOff>1276350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314325" y="409575"/>
          <a:ext cx="13716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"/>
  <sheetViews>
    <sheetView tabSelected="1" workbookViewId="0">
      <selection activeCell="E11" sqref="E11"/>
    </sheetView>
  </sheetViews>
  <sheetFormatPr defaultRowHeight="15"/>
  <cols>
    <col min="1" max="1" width="9.85546875" customWidth="1"/>
    <col min="2" max="2" width="9.5703125" customWidth="1"/>
    <col min="3" max="3" width="25.28515625" customWidth="1"/>
    <col min="4" max="4" width="10" style="32" customWidth="1"/>
    <col min="5" max="5" width="16.42578125" style="36" customWidth="1"/>
    <col min="6" max="6" width="10.28515625" style="32" customWidth="1"/>
    <col min="7" max="7" width="15.42578125" style="36" customWidth="1"/>
    <col min="8" max="8" width="19.5703125" style="36" customWidth="1"/>
    <col min="9" max="9" width="21.28515625" style="36" customWidth="1"/>
    <col min="10" max="10" width="16.140625" style="36" customWidth="1"/>
    <col min="11" max="11" width="20.7109375" style="36" customWidth="1"/>
    <col min="12" max="12" width="11.140625" bestFit="1" customWidth="1"/>
  </cols>
  <sheetData>
    <row r="1" spans="1:12" ht="15.75">
      <c r="A1" s="2" t="s">
        <v>27</v>
      </c>
      <c r="B1" s="2"/>
      <c r="C1" s="2"/>
      <c r="D1" s="29"/>
      <c r="E1" s="37"/>
      <c r="F1" s="29"/>
      <c r="G1" s="37"/>
      <c r="H1" s="37"/>
      <c r="I1" s="37"/>
    </row>
    <row r="2" spans="1:12" ht="15.75">
      <c r="A2" s="14" t="s">
        <v>200</v>
      </c>
      <c r="B2" s="14"/>
      <c r="C2" s="14"/>
      <c r="D2" s="29"/>
      <c r="E2" s="37"/>
      <c r="F2" s="29"/>
      <c r="G2" s="37"/>
      <c r="H2" s="37"/>
      <c r="I2" s="37"/>
    </row>
    <row r="3" spans="1:12" ht="15.75">
      <c r="A3" s="662" t="s">
        <v>402</v>
      </c>
      <c r="B3" s="662"/>
      <c r="C3" s="662"/>
      <c r="D3" s="662"/>
      <c r="E3" s="662"/>
      <c r="F3" s="662"/>
      <c r="G3" s="662"/>
      <c r="H3" s="662"/>
      <c r="I3" s="662"/>
      <c r="J3" s="148"/>
      <c r="K3" s="148"/>
    </row>
    <row r="4" spans="1:12" ht="15.75">
      <c r="A4" s="662" t="s">
        <v>217</v>
      </c>
      <c r="B4" s="662"/>
      <c r="C4" s="662"/>
      <c r="D4" s="662"/>
      <c r="E4" s="662"/>
      <c r="F4" s="662"/>
      <c r="G4" s="662"/>
      <c r="H4" s="662"/>
      <c r="I4" s="662"/>
      <c r="J4" s="148"/>
      <c r="K4" s="148"/>
    </row>
    <row r="5" spans="1:12" ht="15.75">
      <c r="A5" s="663" t="s">
        <v>410</v>
      </c>
      <c r="B5" s="663"/>
      <c r="C5" s="663"/>
      <c r="D5" s="663"/>
      <c r="E5" s="663"/>
      <c r="F5" s="663"/>
      <c r="G5" s="663"/>
      <c r="H5" s="663"/>
      <c r="I5" s="663"/>
      <c r="J5" s="149"/>
      <c r="K5" s="149"/>
    </row>
    <row r="6" spans="1:12" ht="2.25" customHeight="1">
      <c r="A6" s="27"/>
      <c r="B6" s="27"/>
      <c r="C6" s="27"/>
      <c r="D6" s="30"/>
      <c r="E6" s="564"/>
      <c r="F6" s="667"/>
      <c r="G6" s="667"/>
      <c r="H6" s="667"/>
      <c r="I6" s="667"/>
    </row>
    <row r="7" spans="1:12" ht="18" customHeight="1">
      <c r="A7" s="522"/>
      <c r="B7" s="522"/>
      <c r="C7" s="522"/>
      <c r="D7" s="30"/>
      <c r="E7" s="564"/>
      <c r="F7" s="523"/>
      <c r="G7" s="523"/>
      <c r="H7" s="681" t="s">
        <v>385</v>
      </c>
      <c r="I7" s="681"/>
      <c r="J7" s="646"/>
    </row>
    <row r="8" spans="1:12" ht="3.75" customHeight="1">
      <c r="A8" s="522"/>
      <c r="B8" s="522"/>
      <c r="C8" s="522"/>
      <c r="D8" s="30"/>
      <c r="E8" s="564"/>
      <c r="F8" s="523"/>
      <c r="G8" s="523"/>
      <c r="H8" s="682"/>
      <c r="I8" s="682"/>
    </row>
    <row r="9" spans="1:12" ht="19.5" customHeight="1">
      <c r="A9" s="668" t="s">
        <v>190</v>
      </c>
      <c r="B9" s="671" t="s">
        <v>0</v>
      </c>
      <c r="C9" s="671" t="s">
        <v>191</v>
      </c>
      <c r="D9" s="683" t="s">
        <v>192</v>
      </c>
      <c r="E9" s="684"/>
      <c r="F9" s="677" t="s">
        <v>400</v>
      </c>
      <c r="G9" s="678"/>
      <c r="H9" s="674" t="s">
        <v>406</v>
      </c>
      <c r="I9" s="658" t="s">
        <v>405</v>
      </c>
    </row>
    <row r="10" spans="1:12" ht="19.5" customHeight="1">
      <c r="A10" s="669"/>
      <c r="B10" s="672"/>
      <c r="C10" s="672"/>
      <c r="D10" s="679"/>
      <c r="E10" s="680"/>
      <c r="F10" s="679" t="s">
        <v>401</v>
      </c>
      <c r="G10" s="680"/>
      <c r="H10" s="675"/>
      <c r="I10" s="659"/>
    </row>
    <row r="11" spans="1:12" ht="36" customHeight="1">
      <c r="A11" s="670"/>
      <c r="B11" s="673"/>
      <c r="C11" s="673"/>
      <c r="D11" s="31" t="s">
        <v>193</v>
      </c>
      <c r="E11" s="565" t="s">
        <v>384</v>
      </c>
      <c r="F11" s="31" t="s">
        <v>193</v>
      </c>
      <c r="G11" s="568" t="s">
        <v>404</v>
      </c>
      <c r="H11" s="676"/>
      <c r="I11" s="660"/>
    </row>
    <row r="12" spans="1:12" s="16" customFormat="1" ht="20.25" customHeight="1">
      <c r="A12" s="664" t="s">
        <v>194</v>
      </c>
      <c r="B12" s="605">
        <v>1</v>
      </c>
      <c r="C12" s="606" t="s">
        <v>378</v>
      </c>
      <c r="D12" s="591">
        <v>49</v>
      </c>
      <c r="E12" s="566">
        <v>212268816</v>
      </c>
      <c r="F12" s="591">
        <v>1</v>
      </c>
      <c r="G12" s="566">
        <v>1990612.8</v>
      </c>
      <c r="H12" s="566">
        <f>D12+F12</f>
        <v>50</v>
      </c>
      <c r="I12" s="592">
        <f>E12+G12</f>
        <v>214259428.80000001</v>
      </c>
      <c r="J12" s="645"/>
      <c r="K12" s="35"/>
      <c r="L12" s="35"/>
    </row>
    <row r="13" spans="1:12" s="16" customFormat="1" ht="20.25" customHeight="1">
      <c r="A13" s="665"/>
      <c r="B13" s="608">
        <v>2</v>
      </c>
      <c r="C13" s="609" t="s">
        <v>379</v>
      </c>
      <c r="D13" s="610">
        <v>2</v>
      </c>
      <c r="E13" s="536">
        <v>7800062.4000000004</v>
      </c>
      <c r="F13" s="610">
        <v>0</v>
      </c>
      <c r="G13" s="536">
        <v>0</v>
      </c>
      <c r="H13" s="651">
        <f>D13+F13</f>
        <v>2</v>
      </c>
      <c r="I13" s="611">
        <f>E13+G13</f>
        <v>7800062.4000000004</v>
      </c>
      <c r="J13" s="645"/>
      <c r="K13" s="35"/>
      <c r="L13" s="35"/>
    </row>
    <row r="14" spans="1:12" s="16" customFormat="1" ht="20.25" customHeight="1">
      <c r="A14" s="665"/>
      <c r="B14" s="608">
        <v>3</v>
      </c>
      <c r="C14" s="609" t="s">
        <v>380</v>
      </c>
      <c r="D14" s="610">
        <v>2</v>
      </c>
      <c r="E14" s="536">
        <v>5905958</v>
      </c>
      <c r="F14" s="610">
        <v>0</v>
      </c>
      <c r="G14" s="536">
        <v>0</v>
      </c>
      <c r="H14" s="651">
        <f t="shared" ref="H14:H16" si="0">D14+F14</f>
        <v>2</v>
      </c>
      <c r="I14" s="611">
        <f t="shared" ref="I14:I16" si="1">E14+G14</f>
        <v>5905958</v>
      </c>
      <c r="J14" s="35"/>
      <c r="K14" s="35"/>
      <c r="L14" s="35"/>
    </row>
    <row r="15" spans="1:12" s="35" customFormat="1" ht="20.25" customHeight="1">
      <c r="A15" s="665"/>
      <c r="B15" s="612">
        <v>4</v>
      </c>
      <c r="C15" s="613" t="s">
        <v>381</v>
      </c>
      <c r="D15" s="536">
        <v>15</v>
      </c>
      <c r="E15" s="536">
        <v>51574629.600000001</v>
      </c>
      <c r="F15" s="536">
        <v>0</v>
      </c>
      <c r="G15" s="536">
        <v>0</v>
      </c>
      <c r="H15" s="651">
        <f t="shared" si="0"/>
        <v>15</v>
      </c>
      <c r="I15" s="611">
        <f t="shared" si="1"/>
        <v>51574629.600000001</v>
      </c>
    </row>
    <row r="16" spans="1:12" s="16" customFormat="1" ht="20.25" customHeight="1">
      <c r="A16" s="665"/>
      <c r="B16" s="608">
        <v>5</v>
      </c>
      <c r="C16" s="609" t="s">
        <v>382</v>
      </c>
      <c r="D16" s="610">
        <v>8</v>
      </c>
      <c r="E16" s="536">
        <v>32394996</v>
      </c>
      <c r="F16" s="610">
        <v>0</v>
      </c>
      <c r="G16" s="536">
        <v>0</v>
      </c>
      <c r="H16" s="651">
        <f t="shared" si="0"/>
        <v>8</v>
      </c>
      <c r="I16" s="611">
        <f t="shared" si="1"/>
        <v>32394996</v>
      </c>
      <c r="J16" s="648"/>
      <c r="K16" s="35"/>
      <c r="L16" s="35"/>
    </row>
    <row r="17" spans="1:12" s="54" customFormat="1" ht="20.25" customHeight="1">
      <c r="A17" s="666"/>
      <c r="B17" s="614"/>
      <c r="C17" s="615" t="s">
        <v>195</v>
      </c>
      <c r="D17" s="616">
        <f>SUM(D12:D16)</f>
        <v>76</v>
      </c>
      <c r="E17" s="617">
        <f t="shared" ref="E17:G17" si="2">SUM(E12:E16)</f>
        <v>309944462</v>
      </c>
      <c r="F17" s="616">
        <f t="shared" si="2"/>
        <v>1</v>
      </c>
      <c r="G17" s="617">
        <f t="shared" si="2"/>
        <v>1990612.8</v>
      </c>
      <c r="H17" s="617">
        <f>SUM(H12:H16)</f>
        <v>77</v>
      </c>
      <c r="I17" s="618">
        <f>SUM(I12:I16)</f>
        <v>311935074.80000001</v>
      </c>
      <c r="J17" s="140"/>
      <c r="K17" s="140"/>
      <c r="L17" s="35"/>
    </row>
    <row r="18" spans="1:12" s="16" customFormat="1" ht="20.25" customHeight="1">
      <c r="A18" s="599" t="s">
        <v>196</v>
      </c>
      <c r="B18" s="604">
        <v>1</v>
      </c>
      <c r="C18" s="600" t="s">
        <v>383</v>
      </c>
      <c r="D18" s="601">
        <v>2</v>
      </c>
      <c r="E18" s="602">
        <v>7361195.2400000002</v>
      </c>
      <c r="F18" s="601">
        <v>0</v>
      </c>
      <c r="G18" s="602">
        <v>0</v>
      </c>
      <c r="H18" s="602">
        <f>D18+F18</f>
        <v>2</v>
      </c>
      <c r="I18" s="603">
        <f>E18+G18</f>
        <v>7361195.2400000002</v>
      </c>
      <c r="J18" s="35"/>
      <c r="K18" s="35"/>
      <c r="L18" s="35"/>
    </row>
    <row r="19" spans="1:12" s="54" customFormat="1" ht="20.25" customHeight="1">
      <c r="A19" s="593"/>
      <c r="B19" s="594"/>
      <c r="C19" s="595" t="s">
        <v>197</v>
      </c>
      <c r="D19" s="596">
        <v>2</v>
      </c>
      <c r="E19" s="607">
        <v>7361195.2400000002</v>
      </c>
      <c r="F19" s="597">
        <v>0</v>
      </c>
      <c r="G19" s="598">
        <v>0</v>
      </c>
      <c r="H19" s="567">
        <f>D19+F19</f>
        <v>2</v>
      </c>
      <c r="I19" s="647">
        <f>E19+G19</f>
        <v>7361195.2400000002</v>
      </c>
      <c r="J19" s="140"/>
      <c r="K19" s="140"/>
      <c r="L19" s="140"/>
    </row>
    <row r="20" spans="1:12" s="54" customFormat="1" ht="20.25" customHeight="1">
      <c r="A20" s="141"/>
      <c r="B20" s="141"/>
      <c r="C20" s="28" t="s">
        <v>198</v>
      </c>
      <c r="D20" s="169">
        <f t="shared" ref="D20:I20" si="3">D17+D19</f>
        <v>78</v>
      </c>
      <c r="E20" s="567">
        <f t="shared" si="3"/>
        <v>317305657.24000001</v>
      </c>
      <c r="F20" s="169">
        <f t="shared" si="3"/>
        <v>1</v>
      </c>
      <c r="G20" s="567">
        <f t="shared" si="3"/>
        <v>1990612.8</v>
      </c>
      <c r="H20" s="567">
        <f t="shared" si="3"/>
        <v>79</v>
      </c>
      <c r="I20" s="157">
        <f t="shared" si="3"/>
        <v>319296270.04000002</v>
      </c>
      <c r="J20" s="140"/>
      <c r="K20" s="140"/>
    </row>
    <row r="22" spans="1:12" s="81" customFormat="1" ht="15.75">
      <c r="A22" s="142" t="s">
        <v>407</v>
      </c>
      <c r="B22" s="142"/>
      <c r="C22" s="151"/>
      <c r="D22" s="152"/>
      <c r="E22" s="152"/>
      <c r="F22" s="151"/>
      <c r="G22" s="146"/>
      <c r="H22" s="146"/>
      <c r="I22" s="146"/>
      <c r="J22" s="147"/>
      <c r="K22" s="147"/>
    </row>
    <row r="23" spans="1:12" s="81" customFormat="1" ht="15.75">
      <c r="A23" s="142" t="s">
        <v>408</v>
      </c>
      <c r="B23" s="153"/>
      <c r="C23" s="142"/>
      <c r="D23" s="151"/>
      <c r="E23" s="146"/>
      <c r="F23" s="151"/>
      <c r="G23" s="146"/>
      <c r="H23" s="146"/>
      <c r="I23" s="146"/>
      <c r="J23" s="147"/>
      <c r="K23" s="147"/>
    </row>
    <row r="24" spans="1:12" ht="15.75">
      <c r="A24" s="5"/>
      <c r="B24" s="5"/>
      <c r="C24" s="5"/>
      <c r="D24" s="150"/>
      <c r="E24" s="38"/>
      <c r="F24" s="150"/>
      <c r="G24" s="38"/>
      <c r="H24" s="38"/>
      <c r="I24" s="38"/>
    </row>
    <row r="25" spans="1:12" s="154" customFormat="1" ht="16.5">
      <c r="A25" s="657" t="s">
        <v>216</v>
      </c>
      <c r="B25" s="657"/>
      <c r="C25" s="657"/>
      <c r="D25" s="685" t="s">
        <v>210</v>
      </c>
      <c r="E25" s="685"/>
      <c r="F25" s="685"/>
      <c r="G25" s="685"/>
      <c r="H25" s="661" t="s">
        <v>214</v>
      </c>
      <c r="I25" s="661"/>
      <c r="J25" s="156"/>
      <c r="K25" s="156"/>
    </row>
    <row r="26" spans="1:12" s="154" customFormat="1" ht="16.5">
      <c r="A26" s="166"/>
      <c r="B26" s="166"/>
      <c r="C26" s="166"/>
      <c r="D26" s="685" t="s">
        <v>211</v>
      </c>
      <c r="E26" s="685"/>
      <c r="F26" s="685"/>
      <c r="G26" s="685"/>
      <c r="H26" s="661" t="s">
        <v>215</v>
      </c>
      <c r="I26" s="661"/>
      <c r="J26" s="156"/>
      <c r="K26" s="156"/>
    </row>
    <row r="27" spans="1:12" s="154" customFormat="1" ht="16.5">
      <c r="A27" s="166"/>
      <c r="B27" s="166"/>
      <c r="C27" s="166"/>
      <c r="D27" s="167"/>
      <c r="E27" s="168"/>
      <c r="F27" s="167"/>
      <c r="G27" s="168"/>
      <c r="H27" s="168"/>
      <c r="I27" s="168"/>
      <c r="J27" s="156"/>
      <c r="K27" s="156"/>
    </row>
    <row r="28" spans="1:12" s="154" customFormat="1" ht="16.5">
      <c r="A28" s="166"/>
      <c r="B28" s="166"/>
      <c r="C28" s="166"/>
      <c r="D28" s="167"/>
      <c r="E28" s="168"/>
      <c r="F28" s="167"/>
      <c r="G28" s="168"/>
      <c r="H28" s="168"/>
      <c r="I28" s="168"/>
      <c r="J28" s="156"/>
      <c r="K28" s="156"/>
    </row>
    <row r="29" spans="1:12" s="154" customFormat="1" ht="17.25">
      <c r="A29" s="166"/>
      <c r="B29" s="166"/>
      <c r="C29" s="166"/>
      <c r="D29" s="167"/>
      <c r="E29" s="168"/>
      <c r="F29" s="167"/>
      <c r="G29" s="168"/>
      <c r="H29" s="686" t="s">
        <v>409</v>
      </c>
      <c r="I29" s="686"/>
      <c r="J29" s="156"/>
      <c r="K29" s="156"/>
    </row>
    <row r="30" spans="1:12" s="154" customFormat="1" ht="16.5">
      <c r="A30" s="166"/>
      <c r="B30" s="166"/>
      <c r="C30" s="166"/>
      <c r="D30" s="167"/>
      <c r="E30" s="168"/>
      <c r="F30" s="167"/>
      <c r="G30" s="168"/>
      <c r="H30" s="168"/>
      <c r="I30" s="168"/>
      <c r="J30" s="156"/>
      <c r="K30" s="156"/>
    </row>
    <row r="31" spans="1:12" s="154" customFormat="1" ht="16.5">
      <c r="A31" s="166"/>
      <c r="B31" s="166"/>
      <c r="C31" s="166"/>
      <c r="D31" s="167"/>
      <c r="E31" s="168"/>
      <c r="F31" s="167"/>
      <c r="G31" s="168"/>
      <c r="H31" s="168"/>
      <c r="I31" s="168"/>
      <c r="J31" s="156"/>
      <c r="K31" s="156"/>
    </row>
    <row r="32" spans="1:12" s="154" customFormat="1" ht="16.5">
      <c r="A32" s="657" t="s">
        <v>212</v>
      </c>
      <c r="B32" s="657"/>
      <c r="C32" s="657"/>
      <c r="D32" s="685" t="s">
        <v>373</v>
      </c>
      <c r="E32" s="685"/>
      <c r="F32" s="685"/>
      <c r="G32" s="685"/>
      <c r="H32" s="661" t="s">
        <v>213</v>
      </c>
      <c r="I32" s="661"/>
      <c r="J32" s="156"/>
      <c r="K32" s="156"/>
    </row>
    <row r="33" spans="4:11" s="154" customFormat="1" ht="14.25">
      <c r="D33" s="155"/>
      <c r="E33" s="156"/>
      <c r="F33" s="155"/>
      <c r="G33" s="156"/>
      <c r="H33" s="156"/>
      <c r="I33" s="156"/>
      <c r="J33" s="156"/>
      <c r="K33" s="156"/>
    </row>
  </sheetData>
  <mergeCells count="24">
    <mergeCell ref="H8:I8"/>
    <mergeCell ref="D9:E10"/>
    <mergeCell ref="H26:I26"/>
    <mergeCell ref="H32:I32"/>
    <mergeCell ref="D25:G25"/>
    <mergeCell ref="D26:G26"/>
    <mergeCell ref="D32:G32"/>
    <mergeCell ref="H29:I29"/>
    <mergeCell ref="A25:C25"/>
    <mergeCell ref="A32:C32"/>
    <mergeCell ref="I9:I11"/>
    <mergeCell ref="H25:I25"/>
    <mergeCell ref="A3:I3"/>
    <mergeCell ref="A4:I4"/>
    <mergeCell ref="A5:I5"/>
    <mergeCell ref="A12:A17"/>
    <mergeCell ref="F6:I6"/>
    <mergeCell ref="A9:A11"/>
    <mergeCell ref="B9:B11"/>
    <mergeCell ref="C9:C11"/>
    <mergeCell ref="H9:H11"/>
    <mergeCell ref="F9:G9"/>
    <mergeCell ref="F10:G10"/>
    <mergeCell ref="H7:I7"/>
  </mergeCells>
  <pageMargins left="0.45" right="0.24" top="0.34" bottom="0.32" header="0.3" footer="0.3"/>
  <pageSetup paperSize="9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6"/>
  <sheetViews>
    <sheetView topLeftCell="A6" workbookViewId="0">
      <selection activeCell="F18" sqref="F18:I18"/>
    </sheetView>
  </sheetViews>
  <sheetFormatPr defaultRowHeight="15.75"/>
  <cols>
    <col min="1" max="1" width="6" style="5" customWidth="1"/>
    <col min="2" max="2" width="20.42578125" style="5" customWidth="1"/>
    <col min="3" max="3" width="9.42578125" style="5" customWidth="1"/>
    <col min="4" max="4" width="8.140625" style="5" customWidth="1"/>
    <col min="5" max="5" width="11.85546875" style="48" customWidth="1"/>
    <col min="6" max="6" width="12" style="5" customWidth="1"/>
    <col min="7" max="7" width="13" style="5" customWidth="1"/>
    <col min="8" max="8" width="12.140625" style="17" customWidth="1"/>
    <col min="9" max="9" width="12" style="5" customWidth="1"/>
    <col min="10" max="10" width="16.7109375" style="5" customWidth="1"/>
    <col min="11" max="11" width="18.140625" style="5" customWidth="1"/>
    <col min="12" max="12" width="18.42578125" style="5" customWidth="1"/>
    <col min="13" max="16384" width="9.140625" style="5"/>
  </cols>
  <sheetData>
    <row r="1" spans="1:12">
      <c r="A1" s="5" t="s">
        <v>26</v>
      </c>
    </row>
    <row r="2" spans="1:12">
      <c r="A2" s="6" t="s">
        <v>200</v>
      </c>
      <c r="B2" s="6"/>
    </row>
    <row r="4" spans="1:12">
      <c r="A4" s="687" t="s">
        <v>386</v>
      </c>
      <c r="B4" s="687"/>
      <c r="C4" s="687"/>
      <c r="D4" s="687"/>
      <c r="E4" s="687"/>
      <c r="F4" s="687"/>
      <c r="G4" s="687"/>
      <c r="H4" s="687"/>
      <c r="I4" s="687"/>
      <c r="J4" s="687"/>
      <c r="K4" s="687"/>
      <c r="L4" s="687"/>
    </row>
    <row r="5" spans="1:12">
      <c r="A5" s="687" t="s">
        <v>217</v>
      </c>
      <c r="B5" s="687"/>
      <c r="C5" s="687"/>
      <c r="D5" s="687"/>
      <c r="E5" s="687"/>
      <c r="F5" s="687"/>
      <c r="G5" s="687"/>
      <c r="H5" s="687"/>
      <c r="I5" s="687"/>
      <c r="J5" s="687"/>
      <c r="K5" s="687"/>
      <c r="L5" s="687"/>
    </row>
    <row r="6" spans="1:12">
      <c r="A6" s="688" t="s">
        <v>410</v>
      </c>
      <c r="B6" s="688"/>
      <c r="C6" s="688"/>
      <c r="D6" s="688"/>
      <c r="E6" s="688"/>
      <c r="F6" s="688"/>
      <c r="G6" s="688"/>
      <c r="H6" s="688"/>
      <c r="I6" s="688"/>
      <c r="J6" s="688"/>
      <c r="K6" s="688"/>
      <c r="L6" s="688"/>
    </row>
    <row r="7" spans="1:12">
      <c r="A7" s="138"/>
      <c r="B7" s="138"/>
      <c r="C7" s="138"/>
      <c r="D7" s="138"/>
      <c r="E7" s="138"/>
      <c r="F7" s="138"/>
      <c r="G7" s="138"/>
      <c r="H7" s="138"/>
      <c r="I7" s="172"/>
      <c r="J7" s="24"/>
      <c r="K7" s="703" t="s">
        <v>385</v>
      </c>
      <c r="L7" s="703"/>
    </row>
    <row r="8" spans="1:12" ht="9" customHeight="1">
      <c r="A8" s="82"/>
      <c r="B8" s="82"/>
      <c r="C8" s="82"/>
      <c r="D8" s="82"/>
      <c r="E8" s="46"/>
      <c r="F8" s="82"/>
      <c r="G8" s="82"/>
      <c r="H8" s="82"/>
      <c r="J8" s="24"/>
      <c r="K8" s="24"/>
      <c r="L8" s="24"/>
    </row>
    <row r="9" spans="1:12" s="1" customFormat="1" ht="21.75" customHeight="1">
      <c r="A9" s="689" t="s">
        <v>0</v>
      </c>
      <c r="B9" s="668" t="s">
        <v>1</v>
      </c>
      <c r="C9" s="691" t="s">
        <v>2</v>
      </c>
      <c r="D9" s="693" t="s">
        <v>3</v>
      </c>
      <c r="E9" s="695" t="s">
        <v>4</v>
      </c>
      <c r="F9" s="689" t="s">
        <v>6</v>
      </c>
      <c r="G9" s="699"/>
      <c r="H9" s="701" t="s">
        <v>199</v>
      </c>
      <c r="I9" s="697" t="s">
        <v>374</v>
      </c>
      <c r="J9" s="704" t="s">
        <v>375</v>
      </c>
      <c r="K9" s="704" t="s">
        <v>403</v>
      </c>
      <c r="L9" s="706" t="s">
        <v>25</v>
      </c>
    </row>
    <row r="10" spans="1:12" s="1" customFormat="1" ht="27" customHeight="1">
      <c r="A10" s="690"/>
      <c r="B10" s="670"/>
      <c r="C10" s="692"/>
      <c r="D10" s="694"/>
      <c r="E10" s="696"/>
      <c r="F10" s="690"/>
      <c r="G10" s="700"/>
      <c r="H10" s="702"/>
      <c r="I10" s="698"/>
      <c r="J10" s="705"/>
      <c r="K10" s="705"/>
      <c r="L10" s="707"/>
    </row>
    <row r="11" spans="1:12" s="2" customFormat="1" ht="22.5" customHeight="1">
      <c r="A11" s="183" t="s">
        <v>185</v>
      </c>
      <c r="B11" s="450" t="s">
        <v>184</v>
      </c>
      <c r="C11" s="451"/>
      <c r="D11" s="451"/>
      <c r="E11" s="451"/>
      <c r="F11" s="451"/>
      <c r="G11" s="451"/>
      <c r="H11" s="451"/>
      <c r="I11" s="452"/>
      <c r="J11" s="449"/>
      <c r="K11" s="449"/>
      <c r="L11" s="449"/>
    </row>
    <row r="12" spans="1:12" s="2" customFormat="1" ht="22.5" customHeight="1">
      <c r="A12" s="425">
        <v>1</v>
      </c>
      <c r="B12" s="421" t="s">
        <v>367</v>
      </c>
      <c r="C12" s="422" t="s">
        <v>368</v>
      </c>
      <c r="D12" s="500" t="s">
        <v>278</v>
      </c>
      <c r="E12" s="423" t="s">
        <v>369</v>
      </c>
      <c r="F12" s="424" t="s">
        <v>7</v>
      </c>
      <c r="G12" s="406" t="s">
        <v>8</v>
      </c>
      <c r="H12" s="415">
        <v>1</v>
      </c>
      <c r="I12" s="549">
        <f>2463854/5</f>
        <v>492770.8</v>
      </c>
      <c r="J12" s="569">
        <v>3187826.82</v>
      </c>
      <c r="K12" s="538">
        <f>I12+J12</f>
        <v>3680597.6199999996</v>
      </c>
      <c r="L12" s="447"/>
    </row>
    <row r="13" spans="1:12" s="2" customFormat="1" ht="22.5" customHeight="1">
      <c r="A13" s="514">
        <v>2</v>
      </c>
      <c r="B13" s="515" t="s">
        <v>308</v>
      </c>
      <c r="C13" s="516" t="s">
        <v>22</v>
      </c>
      <c r="D13" s="26" t="s">
        <v>309</v>
      </c>
      <c r="E13" s="517" t="s">
        <v>310</v>
      </c>
      <c r="F13" s="518" t="s">
        <v>23</v>
      </c>
      <c r="G13" s="516" t="s">
        <v>8</v>
      </c>
      <c r="H13" s="519">
        <v>1</v>
      </c>
      <c r="I13" s="555">
        <f>2463854/5</f>
        <v>492770.8</v>
      </c>
      <c r="J13" s="570">
        <v>3187826.82</v>
      </c>
      <c r="K13" s="561">
        <f>I13+J13</f>
        <v>3680597.6199999996</v>
      </c>
      <c r="L13" s="520"/>
    </row>
    <row r="14" spans="1:12" s="2" customFormat="1" ht="22.5" customHeight="1">
      <c r="A14" s="708" t="s">
        <v>392</v>
      </c>
      <c r="B14" s="709"/>
      <c r="C14" s="709"/>
      <c r="D14" s="709"/>
      <c r="E14" s="709"/>
      <c r="F14" s="709"/>
      <c r="G14" s="709"/>
      <c r="H14" s="710"/>
      <c r="I14" s="556">
        <f>I12+I13</f>
        <v>985541.6</v>
      </c>
      <c r="J14" s="548">
        <f>SUM(J12:J13)</f>
        <v>6375653.6399999997</v>
      </c>
      <c r="K14" s="548">
        <f>SUM(K12:K13)</f>
        <v>7361195.2399999993</v>
      </c>
      <c r="L14" s="479"/>
    </row>
    <row r="15" spans="1:12" s="2" customFormat="1" ht="22.5" customHeight="1">
      <c r="A15" s="181"/>
      <c r="B15" s="587" t="s">
        <v>393</v>
      </c>
      <c r="C15" s="587"/>
      <c r="D15" s="587"/>
      <c r="E15" s="587"/>
      <c r="F15" s="587"/>
      <c r="G15" s="26"/>
      <c r="H15" s="182"/>
      <c r="I15" s="26"/>
    </row>
    <row r="17" spans="1:12" s="2" customFormat="1" ht="15" customHeight="1">
      <c r="A17" s="662" t="s">
        <v>216</v>
      </c>
      <c r="B17" s="662"/>
      <c r="C17" s="662"/>
      <c r="D17" s="662"/>
      <c r="E17" s="662"/>
      <c r="F17" s="712" t="s">
        <v>210</v>
      </c>
      <c r="G17" s="712"/>
      <c r="H17" s="712"/>
      <c r="I17" s="712"/>
      <c r="J17" s="711" t="s">
        <v>214</v>
      </c>
      <c r="K17" s="711"/>
      <c r="L17" s="711"/>
    </row>
    <row r="18" spans="1:12" s="2" customFormat="1" ht="15" customHeight="1">
      <c r="A18" s="14"/>
      <c r="B18" s="14"/>
      <c r="C18" s="14"/>
      <c r="F18" s="712" t="s">
        <v>211</v>
      </c>
      <c r="G18" s="712"/>
      <c r="H18" s="712"/>
      <c r="I18" s="712"/>
      <c r="J18" s="711" t="s">
        <v>215</v>
      </c>
      <c r="K18" s="711"/>
      <c r="L18" s="711"/>
    </row>
    <row r="19" spans="1:12" s="2" customFormat="1" ht="14.25" customHeight="1">
      <c r="A19" s="14"/>
      <c r="B19" s="14"/>
      <c r="C19" s="14"/>
      <c r="F19" s="40"/>
      <c r="G19" s="14"/>
      <c r="J19" s="14"/>
      <c r="K19" s="170"/>
      <c r="L19" s="144"/>
    </row>
    <row r="20" spans="1:12" s="2" customFormat="1" ht="14.25" customHeight="1">
      <c r="A20" s="14"/>
      <c r="B20" s="14"/>
      <c r="C20" s="14"/>
      <c r="F20" s="40"/>
      <c r="G20" s="14"/>
      <c r="J20" s="14"/>
      <c r="K20" s="170"/>
      <c r="L20" s="144"/>
    </row>
    <row r="21" spans="1:12" s="2" customFormat="1" ht="14.25" customHeight="1">
      <c r="A21" s="14"/>
      <c r="B21" s="14"/>
      <c r="C21" s="14"/>
      <c r="F21" s="40"/>
      <c r="G21" s="14"/>
      <c r="J21" s="14"/>
      <c r="K21" s="170"/>
      <c r="L21" s="144"/>
    </row>
    <row r="22" spans="1:12" s="2" customFormat="1" ht="14.25" customHeight="1">
      <c r="A22" s="14"/>
      <c r="B22" s="14"/>
      <c r="C22" s="14"/>
      <c r="F22" s="40"/>
      <c r="G22" s="14"/>
      <c r="J22" s="662" t="s">
        <v>411</v>
      </c>
      <c r="K22" s="662"/>
      <c r="L22" s="662"/>
    </row>
    <row r="23" spans="1:12" s="2" customFormat="1" ht="14.25" customHeight="1">
      <c r="A23" s="14"/>
      <c r="B23" s="14"/>
      <c r="C23" s="14"/>
      <c r="F23" s="40"/>
      <c r="G23" s="14"/>
      <c r="J23" s="14"/>
      <c r="K23" s="521"/>
      <c r="L23" s="144"/>
    </row>
    <row r="24" spans="1:12" s="2" customFormat="1" ht="14.25" customHeight="1">
      <c r="A24" s="14"/>
      <c r="B24" s="14"/>
      <c r="C24" s="14"/>
      <c r="F24" s="40"/>
      <c r="G24" s="14"/>
      <c r="J24" s="14"/>
      <c r="K24" s="170"/>
      <c r="L24" s="144"/>
    </row>
    <row r="25" spans="1:12" s="2" customFormat="1" ht="14.25" customHeight="1">
      <c r="A25" s="14"/>
      <c r="B25" s="14"/>
      <c r="C25" s="14"/>
      <c r="F25" s="40"/>
      <c r="G25" s="14"/>
      <c r="J25" s="14"/>
      <c r="K25" s="170"/>
      <c r="L25" s="144"/>
    </row>
    <row r="26" spans="1:12" s="2" customFormat="1" ht="15" customHeight="1">
      <c r="A26" s="662" t="s">
        <v>212</v>
      </c>
      <c r="B26" s="662"/>
      <c r="C26" s="662"/>
      <c r="D26" s="662"/>
      <c r="E26" s="662"/>
      <c r="F26" s="662" t="s">
        <v>399</v>
      </c>
      <c r="G26" s="662"/>
      <c r="H26" s="662"/>
      <c r="I26" s="662"/>
      <c r="J26" s="711" t="s">
        <v>213</v>
      </c>
      <c r="K26" s="711"/>
      <c r="L26" s="711"/>
    </row>
  </sheetData>
  <sortState ref="A11:O12">
    <sortCondition ref="D11:D12"/>
  </sortState>
  <mergeCells count="25">
    <mergeCell ref="A14:H14"/>
    <mergeCell ref="A17:E17"/>
    <mergeCell ref="A26:E26"/>
    <mergeCell ref="J17:L17"/>
    <mergeCell ref="J18:L18"/>
    <mergeCell ref="J26:L26"/>
    <mergeCell ref="F17:I17"/>
    <mergeCell ref="F18:I18"/>
    <mergeCell ref="F26:I26"/>
    <mergeCell ref="J22:L22"/>
    <mergeCell ref="A4:L4"/>
    <mergeCell ref="A5:L5"/>
    <mergeCell ref="A6:L6"/>
    <mergeCell ref="A9:A10"/>
    <mergeCell ref="B9:B10"/>
    <mergeCell ref="C9:C10"/>
    <mergeCell ref="D9:D10"/>
    <mergeCell ref="E9:E10"/>
    <mergeCell ref="I9:I10"/>
    <mergeCell ref="F9:G10"/>
    <mergeCell ref="H9:H10"/>
    <mergeCell ref="K7:L7"/>
    <mergeCell ref="J9:J10"/>
    <mergeCell ref="K9:K10"/>
    <mergeCell ref="L9:L10"/>
  </mergeCells>
  <pageMargins left="0.2" right="0.2" top="0.43" bottom="0.56999999999999995" header="0.84" footer="0.3"/>
  <pageSetup paperSize="9" scale="90" orientation="landscape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75"/>
  <sheetViews>
    <sheetView topLeftCell="A22" zoomScaleSheetLayoutView="100" workbookViewId="0">
      <selection activeCell="H36" sqref="H36"/>
    </sheetView>
  </sheetViews>
  <sheetFormatPr defaultRowHeight="15.75"/>
  <cols>
    <col min="1" max="1" width="4.85546875" style="2" customWidth="1"/>
    <col min="2" max="2" width="16.7109375" style="2" customWidth="1"/>
    <col min="3" max="3" width="15.28515625" style="2" customWidth="1"/>
    <col min="4" max="4" width="7.7109375" style="2" customWidth="1"/>
    <col min="5" max="5" width="12" style="12" customWidth="1"/>
    <col min="6" max="6" width="7.140625" style="2" customWidth="1"/>
    <col min="7" max="7" width="8.140625" style="13" customWidth="1"/>
    <col min="8" max="8" width="13.85546875" style="2" customWidth="1"/>
    <col min="9" max="9" width="10.7109375" style="13" customWidth="1"/>
    <col min="10" max="10" width="16.5703125" style="13" customWidth="1"/>
    <col min="11" max="11" width="15.5703125" style="2" customWidth="1"/>
    <col min="12" max="12" width="17.7109375" style="2" customWidth="1"/>
    <col min="13" max="13" width="10.85546875" style="2" customWidth="1"/>
    <col min="14" max="14" width="10.140625" style="2" bestFit="1" customWidth="1"/>
    <col min="15" max="16384" width="9.140625" style="2"/>
  </cols>
  <sheetData>
    <row r="1" spans="1:13" s="1" customFormat="1">
      <c r="A1" s="1" t="s">
        <v>26</v>
      </c>
      <c r="C1" s="7"/>
      <c r="E1" s="8"/>
      <c r="G1" s="7"/>
      <c r="I1" s="7"/>
      <c r="J1" s="7"/>
    </row>
    <row r="2" spans="1:13" s="1" customFormat="1">
      <c r="A2" s="9" t="s">
        <v>200</v>
      </c>
      <c r="B2" s="9"/>
      <c r="C2" s="7"/>
      <c r="E2" s="8"/>
      <c r="G2" s="7"/>
      <c r="I2" s="7"/>
      <c r="J2" s="7"/>
    </row>
    <row r="3" spans="1:13" s="1" customFormat="1" ht="10.5" customHeight="1">
      <c r="A3" s="10"/>
      <c r="B3" s="10"/>
      <c r="C3" s="10"/>
      <c r="D3" s="10"/>
      <c r="E3" s="11"/>
      <c r="F3" s="10"/>
      <c r="G3" s="384"/>
      <c r="H3" s="10"/>
      <c r="I3" s="384"/>
      <c r="J3" s="384"/>
    </row>
    <row r="4" spans="1:13" s="1" customFormat="1">
      <c r="A4" s="713" t="s">
        <v>387</v>
      </c>
      <c r="B4" s="713"/>
      <c r="C4" s="713"/>
      <c r="D4" s="713"/>
      <c r="E4" s="713"/>
      <c r="F4" s="713"/>
      <c r="G4" s="713"/>
      <c r="H4" s="713"/>
      <c r="I4" s="713"/>
      <c r="J4" s="713"/>
      <c r="K4" s="713"/>
      <c r="L4" s="713"/>
      <c r="M4" s="713"/>
    </row>
    <row r="5" spans="1:13" s="1" customFormat="1">
      <c r="A5" s="662" t="s">
        <v>218</v>
      </c>
      <c r="B5" s="662"/>
      <c r="C5" s="662"/>
      <c r="D5" s="662"/>
      <c r="E5" s="662"/>
      <c r="F5" s="662"/>
      <c r="G5" s="662"/>
      <c r="H5" s="662"/>
      <c r="I5" s="662"/>
      <c r="J5" s="662"/>
      <c r="K5" s="662"/>
      <c r="L5" s="662"/>
      <c r="M5" s="662"/>
    </row>
    <row r="6" spans="1:13" s="1" customFormat="1">
      <c r="A6" s="688" t="s">
        <v>410</v>
      </c>
      <c r="B6" s="688"/>
      <c r="C6" s="688"/>
      <c r="D6" s="688"/>
      <c r="E6" s="688"/>
      <c r="F6" s="688"/>
      <c r="G6" s="688"/>
      <c r="H6" s="688"/>
      <c r="I6" s="688"/>
      <c r="J6" s="688"/>
      <c r="K6" s="688"/>
      <c r="L6" s="688"/>
      <c r="M6" s="688"/>
    </row>
    <row r="7" spans="1:13" s="1" customFormat="1" ht="18" customHeight="1">
      <c r="A7" s="383"/>
      <c r="B7" s="383"/>
      <c r="C7" s="383"/>
      <c r="D7" s="383"/>
      <c r="E7" s="39"/>
      <c r="F7" s="383"/>
      <c r="G7" s="383"/>
      <c r="H7" s="383"/>
      <c r="I7" s="383"/>
      <c r="J7" s="383"/>
      <c r="L7" s="703" t="s">
        <v>385</v>
      </c>
      <c r="M7" s="703"/>
    </row>
    <row r="8" spans="1:13" s="1" customFormat="1" ht="7.5" customHeight="1">
      <c r="A8" s="106"/>
      <c r="B8" s="106"/>
      <c r="C8" s="106"/>
      <c r="D8" s="106"/>
      <c r="E8" s="184"/>
      <c r="F8" s="106"/>
      <c r="G8" s="106"/>
      <c r="H8" s="106"/>
      <c r="I8" s="106"/>
      <c r="J8" s="219"/>
    </row>
    <row r="9" spans="1:13" ht="31.5" customHeight="1">
      <c r="A9" s="689" t="s">
        <v>0</v>
      </c>
      <c r="B9" s="714" t="s">
        <v>1</v>
      </c>
      <c r="C9" s="691" t="s">
        <v>2</v>
      </c>
      <c r="D9" s="693" t="s">
        <v>3</v>
      </c>
      <c r="E9" s="695" t="s">
        <v>4</v>
      </c>
      <c r="F9" s="714" t="s">
        <v>5</v>
      </c>
      <c r="G9" s="689" t="s">
        <v>6</v>
      </c>
      <c r="H9" s="699"/>
      <c r="I9" s="701" t="s">
        <v>199</v>
      </c>
      <c r="J9" s="697" t="s">
        <v>374</v>
      </c>
      <c r="K9" s="704" t="s">
        <v>375</v>
      </c>
      <c r="L9" s="704" t="s">
        <v>403</v>
      </c>
      <c r="M9" s="704" t="s">
        <v>25</v>
      </c>
    </row>
    <row r="10" spans="1:13" ht="31.5" customHeight="1">
      <c r="A10" s="690"/>
      <c r="B10" s="715"/>
      <c r="C10" s="692"/>
      <c r="D10" s="694"/>
      <c r="E10" s="696"/>
      <c r="F10" s="715"/>
      <c r="G10" s="690"/>
      <c r="H10" s="700"/>
      <c r="I10" s="702"/>
      <c r="J10" s="698"/>
      <c r="K10" s="705"/>
      <c r="L10" s="705"/>
      <c r="M10" s="705"/>
    </row>
    <row r="11" spans="1:13" ht="23.1" customHeight="1">
      <c r="A11" s="103" t="s">
        <v>186</v>
      </c>
      <c r="B11" s="104" t="s">
        <v>182</v>
      </c>
      <c r="C11" s="105"/>
      <c r="D11" s="105"/>
      <c r="E11" s="185"/>
      <c r="F11" s="105"/>
      <c r="G11" s="105"/>
      <c r="H11" s="105"/>
      <c r="I11" s="105"/>
      <c r="J11" s="452"/>
      <c r="K11" s="449"/>
      <c r="L11" s="449"/>
      <c r="M11" s="449"/>
    </row>
    <row r="12" spans="1:13" ht="23.1" customHeight="1">
      <c r="A12" s="96">
        <v>1</v>
      </c>
      <c r="B12" s="97" t="s">
        <v>48</v>
      </c>
      <c r="C12" s="98" t="s">
        <v>19</v>
      </c>
      <c r="D12" s="220" t="s">
        <v>13</v>
      </c>
      <c r="E12" s="99" t="s">
        <v>49</v>
      </c>
      <c r="F12" s="100" t="s">
        <v>46</v>
      </c>
      <c r="G12" s="101" t="s">
        <v>16</v>
      </c>
      <c r="H12" s="98" t="s">
        <v>50</v>
      </c>
      <c r="I12" s="102">
        <v>1</v>
      </c>
      <c r="J12" s="537">
        <f>7238592/10</f>
        <v>723859.2</v>
      </c>
      <c r="K12" s="538">
        <f>J12*5</f>
        <v>3619296</v>
      </c>
      <c r="L12" s="538">
        <f>J12+K12</f>
        <v>4343155.2</v>
      </c>
      <c r="M12" s="447"/>
    </row>
    <row r="13" spans="1:13" ht="23.1" customHeight="1">
      <c r="A13" s="65">
        <v>2</v>
      </c>
      <c r="B13" s="66" t="s">
        <v>56</v>
      </c>
      <c r="C13" s="67" t="s">
        <v>40</v>
      </c>
      <c r="D13" s="221" t="s">
        <v>57</v>
      </c>
      <c r="E13" s="68" t="s">
        <v>58</v>
      </c>
      <c r="F13" s="69" t="s">
        <v>46</v>
      </c>
      <c r="G13" s="70" t="s">
        <v>16</v>
      </c>
      <c r="H13" s="67" t="s">
        <v>59</v>
      </c>
      <c r="I13" s="445">
        <v>1</v>
      </c>
      <c r="J13" s="539">
        <f>7238592/10</f>
        <v>723859.2</v>
      </c>
      <c r="K13" s="540">
        <f>J13*5</f>
        <v>3619296</v>
      </c>
      <c r="L13" s="538">
        <f t="shared" ref="L13:L20" si="0">J13+K13</f>
        <v>4343155.2</v>
      </c>
      <c r="M13" s="447"/>
    </row>
    <row r="14" spans="1:13" ht="23.1" customHeight="1">
      <c r="A14" s="65">
        <v>3</v>
      </c>
      <c r="B14" s="66" t="s">
        <v>71</v>
      </c>
      <c r="C14" s="67" t="s">
        <v>70</v>
      </c>
      <c r="D14" s="221" t="s">
        <v>30</v>
      </c>
      <c r="E14" s="68" t="s">
        <v>72</v>
      </c>
      <c r="F14" s="69" t="s">
        <v>69</v>
      </c>
      <c r="G14" s="70" t="s">
        <v>16</v>
      </c>
      <c r="H14" s="67" t="s">
        <v>50</v>
      </c>
      <c r="I14" s="445">
        <v>1</v>
      </c>
      <c r="J14" s="541">
        <f t="shared" ref="J14:J21" si="1">7238592/10</f>
        <v>723859.2</v>
      </c>
      <c r="K14" s="540">
        <f t="shared" ref="K14:K21" si="2">J14*5</f>
        <v>3619296</v>
      </c>
      <c r="L14" s="538">
        <f t="shared" si="0"/>
        <v>4343155.2</v>
      </c>
      <c r="M14" s="447"/>
    </row>
    <row r="15" spans="1:13" ht="23.1" customHeight="1">
      <c r="A15" s="65">
        <v>4</v>
      </c>
      <c r="B15" s="66" t="s">
        <v>77</v>
      </c>
      <c r="C15" s="67" t="s">
        <v>78</v>
      </c>
      <c r="D15" s="221" t="s">
        <v>54</v>
      </c>
      <c r="E15" s="68" t="s">
        <v>79</v>
      </c>
      <c r="F15" s="69" t="s">
        <v>69</v>
      </c>
      <c r="G15" s="70" t="s">
        <v>16</v>
      </c>
      <c r="H15" s="67" t="s">
        <v>80</v>
      </c>
      <c r="I15" s="445">
        <v>1</v>
      </c>
      <c r="J15" s="541">
        <f t="shared" si="1"/>
        <v>723859.2</v>
      </c>
      <c r="K15" s="540">
        <f t="shared" si="2"/>
        <v>3619296</v>
      </c>
      <c r="L15" s="538">
        <f t="shared" si="0"/>
        <v>4343155.2</v>
      </c>
      <c r="M15" s="447"/>
    </row>
    <row r="16" spans="1:13" ht="23.1" customHeight="1">
      <c r="A16" s="65">
        <v>5</v>
      </c>
      <c r="B16" s="66" t="s">
        <v>85</v>
      </c>
      <c r="C16" s="67" t="s">
        <v>86</v>
      </c>
      <c r="D16" s="221" t="s">
        <v>87</v>
      </c>
      <c r="E16" s="68" t="s">
        <v>51</v>
      </c>
      <c r="F16" s="71" t="s">
        <v>69</v>
      </c>
      <c r="G16" s="70" t="s">
        <v>23</v>
      </c>
      <c r="H16" s="67" t="s">
        <v>32</v>
      </c>
      <c r="I16" s="445">
        <v>1</v>
      </c>
      <c r="J16" s="541">
        <f t="shared" si="1"/>
        <v>723859.2</v>
      </c>
      <c r="K16" s="540">
        <f t="shared" si="2"/>
        <v>3619296</v>
      </c>
      <c r="L16" s="538">
        <f t="shared" si="0"/>
        <v>4343155.2</v>
      </c>
      <c r="M16" s="447"/>
    </row>
    <row r="17" spans="1:13" ht="23.1" customHeight="1">
      <c r="A17" s="65">
        <v>6</v>
      </c>
      <c r="B17" s="72" t="s">
        <v>118</v>
      </c>
      <c r="C17" s="67" t="s">
        <v>119</v>
      </c>
      <c r="D17" s="221" t="s">
        <v>38</v>
      </c>
      <c r="E17" s="73" t="s">
        <v>120</v>
      </c>
      <c r="F17" s="71" t="s">
        <v>117</v>
      </c>
      <c r="G17" s="70" t="s">
        <v>16</v>
      </c>
      <c r="H17" s="67" t="s">
        <v>121</v>
      </c>
      <c r="I17" s="445">
        <v>1</v>
      </c>
      <c r="J17" s="541">
        <f t="shared" si="1"/>
        <v>723859.2</v>
      </c>
      <c r="K17" s="540">
        <f t="shared" si="2"/>
        <v>3619296</v>
      </c>
      <c r="L17" s="538">
        <f t="shared" si="0"/>
        <v>4343155.2</v>
      </c>
      <c r="M17" s="447"/>
    </row>
    <row r="18" spans="1:13" s="1" customFormat="1" ht="23.1" customHeight="1">
      <c r="A18" s="65">
        <v>7</v>
      </c>
      <c r="B18" s="66" t="s">
        <v>122</v>
      </c>
      <c r="C18" s="67" t="s">
        <v>123</v>
      </c>
      <c r="D18" s="221" t="s">
        <v>124</v>
      </c>
      <c r="E18" s="68" t="s">
        <v>125</v>
      </c>
      <c r="F18" s="71" t="s">
        <v>117</v>
      </c>
      <c r="G18" s="70" t="s">
        <v>16</v>
      </c>
      <c r="H18" s="67" t="s">
        <v>17</v>
      </c>
      <c r="I18" s="445">
        <v>1</v>
      </c>
      <c r="J18" s="541">
        <f t="shared" si="1"/>
        <v>723859.2</v>
      </c>
      <c r="K18" s="540">
        <f t="shared" si="2"/>
        <v>3619296</v>
      </c>
      <c r="L18" s="538">
        <f t="shared" si="0"/>
        <v>4343155.2</v>
      </c>
      <c r="M18" s="447"/>
    </row>
    <row r="19" spans="1:13" s="1" customFormat="1" ht="23.1" customHeight="1">
      <c r="A19" s="65">
        <v>8</v>
      </c>
      <c r="B19" s="74" t="s">
        <v>126</v>
      </c>
      <c r="C19" s="75" t="s">
        <v>18</v>
      </c>
      <c r="D19" s="221" t="s">
        <v>44</v>
      </c>
      <c r="E19" s="76" t="s">
        <v>127</v>
      </c>
      <c r="F19" s="77" t="s">
        <v>117</v>
      </c>
      <c r="G19" s="78" t="s">
        <v>16</v>
      </c>
      <c r="H19" s="75" t="s">
        <v>201</v>
      </c>
      <c r="I19" s="445">
        <v>1</v>
      </c>
      <c r="J19" s="541">
        <f t="shared" si="1"/>
        <v>723859.2</v>
      </c>
      <c r="K19" s="540">
        <f t="shared" si="2"/>
        <v>3619296</v>
      </c>
      <c r="L19" s="538">
        <f t="shared" si="0"/>
        <v>4343155.2</v>
      </c>
      <c r="M19" s="447"/>
    </row>
    <row r="20" spans="1:13" s="1" customFormat="1" ht="23.1" customHeight="1">
      <c r="A20" s="65">
        <v>9</v>
      </c>
      <c r="B20" s="74" t="s">
        <v>132</v>
      </c>
      <c r="C20" s="75" t="s">
        <v>133</v>
      </c>
      <c r="D20" s="221" t="s">
        <v>134</v>
      </c>
      <c r="E20" s="76" t="s">
        <v>135</v>
      </c>
      <c r="F20" s="77" t="s">
        <v>117</v>
      </c>
      <c r="G20" s="78" t="s">
        <v>16</v>
      </c>
      <c r="H20" s="75" t="s">
        <v>136</v>
      </c>
      <c r="I20" s="445">
        <v>1</v>
      </c>
      <c r="J20" s="541">
        <f t="shared" si="1"/>
        <v>723859.2</v>
      </c>
      <c r="K20" s="540">
        <f t="shared" si="2"/>
        <v>3619296</v>
      </c>
      <c r="L20" s="538">
        <f t="shared" si="0"/>
        <v>4343155.2</v>
      </c>
      <c r="M20" s="447"/>
    </row>
    <row r="21" spans="1:13" ht="23.1" customHeight="1">
      <c r="A21" s="65">
        <v>10</v>
      </c>
      <c r="B21" s="79" t="s">
        <v>139</v>
      </c>
      <c r="C21" s="75" t="s">
        <v>140</v>
      </c>
      <c r="D21" s="221" t="s">
        <v>141</v>
      </c>
      <c r="E21" s="76" t="s">
        <v>142</v>
      </c>
      <c r="F21" s="77" t="s">
        <v>117</v>
      </c>
      <c r="G21" s="78" t="s">
        <v>143</v>
      </c>
      <c r="H21" s="75" t="s">
        <v>209</v>
      </c>
      <c r="I21" s="445">
        <v>1</v>
      </c>
      <c r="J21" s="541">
        <f t="shared" si="1"/>
        <v>723859.2</v>
      </c>
      <c r="K21" s="540">
        <f t="shared" si="2"/>
        <v>3619296</v>
      </c>
      <c r="L21" s="538">
        <f>J21+K21</f>
        <v>4343155.2</v>
      </c>
      <c r="M21" s="447"/>
    </row>
    <row r="22" spans="1:13" ht="23.1" customHeight="1">
      <c r="A22" s="65">
        <v>11</v>
      </c>
      <c r="B22" s="122" t="s">
        <v>114</v>
      </c>
      <c r="C22" s="123" t="s">
        <v>115</v>
      </c>
      <c r="D22" s="222" t="s">
        <v>37</v>
      </c>
      <c r="E22" s="124" t="s">
        <v>116</v>
      </c>
      <c r="F22" s="125" t="s">
        <v>117</v>
      </c>
      <c r="G22" s="126" t="s">
        <v>16</v>
      </c>
      <c r="H22" s="636" t="s">
        <v>188</v>
      </c>
      <c r="I22" s="453">
        <v>0.5</v>
      </c>
      <c r="J22" s="541">
        <f>6635376/10/2</f>
        <v>331768.8</v>
      </c>
      <c r="K22" s="540">
        <f>J22*5</f>
        <v>1658844</v>
      </c>
      <c r="L22" s="540">
        <f>J22+K22</f>
        <v>1990612.8</v>
      </c>
      <c r="M22" s="45"/>
    </row>
    <row r="23" spans="1:13" ht="23.1" customHeight="1">
      <c r="A23" s="52" t="s">
        <v>187</v>
      </c>
      <c r="B23" s="42" t="s">
        <v>184</v>
      </c>
      <c r="C23" s="43"/>
      <c r="D23" s="43"/>
      <c r="E23" s="186"/>
      <c r="F23" s="127"/>
      <c r="G23" s="127"/>
      <c r="H23" s="127"/>
      <c r="I23" s="454"/>
      <c r="J23" s="542"/>
      <c r="K23" s="543"/>
      <c r="L23" s="543"/>
      <c r="M23" s="471"/>
    </row>
    <row r="24" spans="1:13" ht="23.1" customHeight="1">
      <c r="A24" s="231">
        <v>12</v>
      </c>
      <c r="B24" s="443" t="s">
        <v>370</v>
      </c>
      <c r="C24" s="434" t="s">
        <v>371</v>
      </c>
      <c r="D24" s="482" t="s">
        <v>244</v>
      </c>
      <c r="E24" s="444" t="s">
        <v>372</v>
      </c>
      <c r="F24" s="435" t="s">
        <v>46</v>
      </c>
      <c r="G24" s="436" t="s">
        <v>245</v>
      </c>
      <c r="H24" s="434" t="s">
        <v>8</v>
      </c>
      <c r="I24" s="445">
        <v>1</v>
      </c>
      <c r="J24" s="544">
        <f t="shared" ref="J24:J31" si="3">7238592/10</f>
        <v>723859.2</v>
      </c>
      <c r="K24" s="545">
        <f>J24*5</f>
        <v>3619296</v>
      </c>
      <c r="L24" s="545">
        <f>J24+K24</f>
        <v>4343155.2</v>
      </c>
      <c r="M24" s="472"/>
    </row>
    <row r="25" spans="1:13" ht="23.1" customHeight="1">
      <c r="A25" s="231">
        <v>13</v>
      </c>
      <c r="B25" s="232" t="s">
        <v>254</v>
      </c>
      <c r="C25" s="193" t="s">
        <v>255</v>
      </c>
      <c r="D25" s="483" t="s">
        <v>256</v>
      </c>
      <c r="E25" s="194" t="s">
        <v>257</v>
      </c>
      <c r="F25" s="195" t="s">
        <v>46</v>
      </c>
      <c r="G25" s="196" t="s">
        <v>7</v>
      </c>
      <c r="H25" s="193" t="s">
        <v>8</v>
      </c>
      <c r="I25" s="445">
        <v>1</v>
      </c>
      <c r="J25" s="544">
        <f t="shared" si="3"/>
        <v>723859.2</v>
      </c>
      <c r="K25" s="545">
        <f t="shared" ref="K25:K53" si="4">J25*5</f>
        <v>3619296</v>
      </c>
      <c r="L25" s="545">
        <f t="shared" ref="L25:L53" si="5">J25+K25</f>
        <v>4343155.2</v>
      </c>
      <c r="M25" s="45"/>
    </row>
    <row r="26" spans="1:13" ht="23.1" customHeight="1">
      <c r="A26" s="231">
        <v>14</v>
      </c>
      <c r="B26" s="235" t="s">
        <v>251</v>
      </c>
      <c r="C26" s="236" t="s">
        <v>252</v>
      </c>
      <c r="D26" s="242" t="s">
        <v>253</v>
      </c>
      <c r="E26" s="237" t="s">
        <v>51</v>
      </c>
      <c r="F26" s="238" t="s">
        <v>46</v>
      </c>
      <c r="G26" s="239" t="s">
        <v>23</v>
      </c>
      <c r="H26" s="236" t="s">
        <v>8</v>
      </c>
      <c r="I26" s="445">
        <v>1</v>
      </c>
      <c r="J26" s="544">
        <f t="shared" si="3"/>
        <v>723859.2</v>
      </c>
      <c r="K26" s="545">
        <f t="shared" si="4"/>
        <v>3619296</v>
      </c>
      <c r="L26" s="545">
        <f t="shared" si="5"/>
        <v>4343155.2</v>
      </c>
      <c r="M26" s="45"/>
    </row>
    <row r="27" spans="1:13" ht="23.1" customHeight="1">
      <c r="A27" s="231">
        <v>15</v>
      </c>
      <c r="B27" s="240" t="s">
        <v>52</v>
      </c>
      <c r="C27" s="241" t="s">
        <v>53</v>
      </c>
      <c r="D27" s="242" t="s">
        <v>54</v>
      </c>
      <c r="E27" s="243" t="s">
        <v>55</v>
      </c>
      <c r="F27" s="244" t="s">
        <v>46</v>
      </c>
      <c r="G27" s="245" t="s">
        <v>23</v>
      </c>
      <c r="H27" s="241" t="s">
        <v>8</v>
      </c>
      <c r="I27" s="445">
        <v>1</v>
      </c>
      <c r="J27" s="544">
        <f t="shared" si="3"/>
        <v>723859.2</v>
      </c>
      <c r="K27" s="545">
        <f t="shared" si="4"/>
        <v>3619296</v>
      </c>
      <c r="L27" s="545">
        <f t="shared" si="5"/>
        <v>4343155.2</v>
      </c>
      <c r="M27" s="45"/>
    </row>
    <row r="28" spans="1:13" ht="23.1" customHeight="1">
      <c r="A28" s="231">
        <v>16</v>
      </c>
      <c r="B28" s="246" t="s">
        <v>326</v>
      </c>
      <c r="C28" s="247" t="s">
        <v>250</v>
      </c>
      <c r="D28" s="242" t="s">
        <v>327</v>
      </c>
      <c r="E28" s="248" t="s">
        <v>328</v>
      </c>
      <c r="F28" s="249" t="s">
        <v>46</v>
      </c>
      <c r="G28" s="250" t="s">
        <v>14</v>
      </c>
      <c r="H28" s="247" t="s">
        <v>8</v>
      </c>
      <c r="I28" s="445">
        <v>1</v>
      </c>
      <c r="J28" s="544">
        <f t="shared" si="3"/>
        <v>723859.2</v>
      </c>
      <c r="K28" s="545">
        <f t="shared" si="4"/>
        <v>3619296</v>
      </c>
      <c r="L28" s="545">
        <f t="shared" si="5"/>
        <v>4343155.2</v>
      </c>
      <c r="M28" s="45"/>
    </row>
    <row r="29" spans="1:13" ht="23.1" customHeight="1">
      <c r="A29" s="231">
        <v>17</v>
      </c>
      <c r="B29" s="251" t="s">
        <v>60</v>
      </c>
      <c r="C29" s="252" t="s">
        <v>61</v>
      </c>
      <c r="D29" s="242" t="s">
        <v>33</v>
      </c>
      <c r="E29" s="253" t="s">
        <v>62</v>
      </c>
      <c r="F29" s="254" t="s">
        <v>46</v>
      </c>
      <c r="G29" s="255" t="s">
        <v>23</v>
      </c>
      <c r="H29" s="252" t="s">
        <v>8</v>
      </c>
      <c r="I29" s="445">
        <v>1</v>
      </c>
      <c r="J29" s="544">
        <f t="shared" si="3"/>
        <v>723859.2</v>
      </c>
      <c r="K29" s="545">
        <f t="shared" si="4"/>
        <v>3619296</v>
      </c>
      <c r="L29" s="545">
        <f t="shared" si="5"/>
        <v>4343155.2</v>
      </c>
      <c r="M29" s="45"/>
    </row>
    <row r="30" spans="1:13" ht="23.1" customHeight="1">
      <c r="A30" s="231">
        <v>18</v>
      </c>
      <c r="B30" s="256" t="s">
        <v>63</v>
      </c>
      <c r="C30" s="257" t="s">
        <v>64</v>
      </c>
      <c r="D30" s="242" t="s">
        <v>21</v>
      </c>
      <c r="E30" s="258" t="s">
        <v>65</v>
      </c>
      <c r="F30" s="259" t="s">
        <v>46</v>
      </c>
      <c r="G30" s="260" t="s">
        <v>47</v>
      </c>
      <c r="H30" s="257" t="s">
        <v>8</v>
      </c>
      <c r="I30" s="445">
        <v>1</v>
      </c>
      <c r="J30" s="544">
        <f t="shared" si="3"/>
        <v>723859.2</v>
      </c>
      <c r="K30" s="545">
        <f t="shared" si="4"/>
        <v>3619296</v>
      </c>
      <c r="L30" s="545">
        <f t="shared" si="5"/>
        <v>4343155.2</v>
      </c>
      <c r="M30" s="45"/>
    </row>
    <row r="31" spans="1:13" ht="23.1" customHeight="1">
      <c r="A31" s="231">
        <v>19</v>
      </c>
      <c r="B31" s="261" t="s">
        <v>66</v>
      </c>
      <c r="C31" s="262" t="s">
        <v>67</v>
      </c>
      <c r="D31" s="242" t="s">
        <v>43</v>
      </c>
      <c r="E31" s="263" t="s">
        <v>68</v>
      </c>
      <c r="F31" s="264" t="s">
        <v>46</v>
      </c>
      <c r="G31" s="265" t="s">
        <v>29</v>
      </c>
      <c r="H31" s="262" t="s">
        <v>8</v>
      </c>
      <c r="I31" s="445">
        <v>1</v>
      </c>
      <c r="J31" s="544">
        <f t="shared" si="3"/>
        <v>723859.2</v>
      </c>
      <c r="K31" s="545">
        <f t="shared" si="4"/>
        <v>3619296</v>
      </c>
      <c r="L31" s="545">
        <f t="shared" si="5"/>
        <v>4343155.2</v>
      </c>
      <c r="M31" s="45"/>
    </row>
    <row r="32" spans="1:13" ht="23.1" customHeight="1">
      <c r="A32" s="231">
        <v>20</v>
      </c>
      <c r="B32" s="387" t="s">
        <v>258</v>
      </c>
      <c r="C32" s="266" t="s">
        <v>259</v>
      </c>
      <c r="D32" s="242" t="s">
        <v>260</v>
      </c>
      <c r="E32" s="392" t="s">
        <v>261</v>
      </c>
      <c r="F32" s="267" t="s">
        <v>69</v>
      </c>
      <c r="G32" s="268" t="s">
        <v>15</v>
      </c>
      <c r="H32" s="266" t="s">
        <v>12</v>
      </c>
      <c r="I32" s="445">
        <v>1</v>
      </c>
      <c r="J32" s="544">
        <f>6635376/10</f>
        <v>663537.6</v>
      </c>
      <c r="K32" s="545">
        <f>J32*5+540000</f>
        <v>3857688</v>
      </c>
      <c r="L32" s="545">
        <f t="shared" si="5"/>
        <v>4521225.5999999996</v>
      </c>
      <c r="M32" s="45"/>
    </row>
    <row r="33" spans="1:16" ht="23.1" customHeight="1">
      <c r="A33" s="231">
        <v>21</v>
      </c>
      <c r="B33" s="269" t="s">
        <v>321</v>
      </c>
      <c r="C33" s="270" t="s">
        <v>70</v>
      </c>
      <c r="D33" s="242" t="s">
        <v>322</v>
      </c>
      <c r="E33" s="271" t="s">
        <v>323</v>
      </c>
      <c r="F33" s="272" t="s">
        <v>69</v>
      </c>
      <c r="G33" s="273" t="s">
        <v>23</v>
      </c>
      <c r="H33" s="270" t="s">
        <v>8</v>
      </c>
      <c r="I33" s="445">
        <v>1</v>
      </c>
      <c r="J33" s="544">
        <f t="shared" ref="J33:J43" si="6">7238592/10</f>
        <v>723859.2</v>
      </c>
      <c r="K33" s="545">
        <f t="shared" si="4"/>
        <v>3619296</v>
      </c>
      <c r="L33" s="545">
        <f t="shared" si="5"/>
        <v>4343155.2</v>
      </c>
      <c r="M33" s="45"/>
    </row>
    <row r="34" spans="1:16" s="1" customFormat="1" ht="23.1" customHeight="1">
      <c r="A34" s="231">
        <v>22</v>
      </c>
      <c r="B34" s="385" t="s">
        <v>230</v>
      </c>
      <c r="C34" s="388" t="s">
        <v>231</v>
      </c>
      <c r="D34" s="242" t="s">
        <v>91</v>
      </c>
      <c r="E34" s="390" t="s">
        <v>232</v>
      </c>
      <c r="F34" s="393" t="s">
        <v>69</v>
      </c>
      <c r="G34" s="395" t="s">
        <v>7</v>
      </c>
      <c r="H34" s="388" t="s">
        <v>8</v>
      </c>
      <c r="I34" s="445">
        <v>1</v>
      </c>
      <c r="J34" s="544">
        <f t="shared" si="6"/>
        <v>723859.2</v>
      </c>
      <c r="K34" s="545">
        <f t="shared" si="4"/>
        <v>3619296</v>
      </c>
      <c r="L34" s="545">
        <f t="shared" si="5"/>
        <v>4343155.2</v>
      </c>
      <c r="M34" s="45"/>
      <c r="N34" s="2"/>
      <c r="O34" s="2"/>
      <c r="P34" s="2"/>
    </row>
    <row r="35" spans="1:16" ht="23.1" customHeight="1">
      <c r="A35" s="231">
        <v>23</v>
      </c>
      <c r="B35" s="386" t="s">
        <v>227</v>
      </c>
      <c r="C35" s="389" t="s">
        <v>228</v>
      </c>
      <c r="D35" s="484" t="s">
        <v>30</v>
      </c>
      <c r="E35" s="391" t="s">
        <v>229</v>
      </c>
      <c r="F35" s="394" t="s">
        <v>69</v>
      </c>
      <c r="G35" s="396" t="s">
        <v>7</v>
      </c>
      <c r="H35" s="389" t="s">
        <v>8</v>
      </c>
      <c r="I35" s="455">
        <v>1</v>
      </c>
      <c r="J35" s="544">
        <f t="shared" si="6"/>
        <v>723859.2</v>
      </c>
      <c r="K35" s="545">
        <f t="shared" si="4"/>
        <v>3619296</v>
      </c>
      <c r="L35" s="545">
        <f t="shared" si="5"/>
        <v>4343155.2</v>
      </c>
      <c r="M35" s="457"/>
      <c r="N35" s="1"/>
      <c r="O35" s="1"/>
      <c r="P35" s="1"/>
    </row>
    <row r="36" spans="1:16" ht="23.1" customHeight="1">
      <c r="A36" s="231">
        <v>24</v>
      </c>
      <c r="B36" s="274" t="s">
        <v>73</v>
      </c>
      <c r="C36" s="275" t="s">
        <v>74</v>
      </c>
      <c r="D36" s="242" t="s">
        <v>75</v>
      </c>
      <c r="E36" s="276" t="s">
        <v>76</v>
      </c>
      <c r="F36" s="277" t="s">
        <v>69</v>
      </c>
      <c r="G36" s="278" t="s">
        <v>14</v>
      </c>
      <c r="H36" s="275" t="s">
        <v>8</v>
      </c>
      <c r="I36" s="445">
        <v>1</v>
      </c>
      <c r="J36" s="544">
        <f t="shared" si="6"/>
        <v>723859.2</v>
      </c>
      <c r="K36" s="545">
        <f t="shared" si="4"/>
        <v>3619296</v>
      </c>
      <c r="L36" s="545">
        <f t="shared" si="5"/>
        <v>4343155.2</v>
      </c>
      <c r="M36" s="45"/>
    </row>
    <row r="37" spans="1:16" ht="23.1" customHeight="1">
      <c r="A37" s="231">
        <v>25</v>
      </c>
      <c r="B37" s="279" t="s">
        <v>341</v>
      </c>
      <c r="C37" s="280" t="s">
        <v>342</v>
      </c>
      <c r="D37" s="242" t="s">
        <v>81</v>
      </c>
      <c r="E37" s="281" t="s">
        <v>343</v>
      </c>
      <c r="F37" s="282" t="s">
        <v>69</v>
      </c>
      <c r="G37" s="283" t="s">
        <v>245</v>
      </c>
      <c r="H37" s="280" t="s">
        <v>8</v>
      </c>
      <c r="I37" s="445">
        <v>1</v>
      </c>
      <c r="J37" s="544">
        <f t="shared" si="6"/>
        <v>723859.2</v>
      </c>
      <c r="K37" s="545">
        <f t="shared" si="4"/>
        <v>3619296</v>
      </c>
      <c r="L37" s="545">
        <f t="shared" si="5"/>
        <v>4343155.2</v>
      </c>
      <c r="M37" s="45"/>
    </row>
    <row r="38" spans="1:16" ht="23.1" customHeight="1">
      <c r="A38" s="231">
        <v>26</v>
      </c>
      <c r="B38" s="284" t="s">
        <v>235</v>
      </c>
      <c r="C38" s="285" t="s">
        <v>236</v>
      </c>
      <c r="D38" s="242" t="s">
        <v>237</v>
      </c>
      <c r="E38" s="286" t="s">
        <v>238</v>
      </c>
      <c r="F38" s="287" t="s">
        <v>69</v>
      </c>
      <c r="G38" s="288" t="s">
        <v>14</v>
      </c>
      <c r="H38" s="285" t="s">
        <v>8</v>
      </c>
      <c r="I38" s="445">
        <v>1</v>
      </c>
      <c r="J38" s="544">
        <f t="shared" si="6"/>
        <v>723859.2</v>
      </c>
      <c r="K38" s="545">
        <f t="shared" si="4"/>
        <v>3619296</v>
      </c>
      <c r="L38" s="545">
        <f t="shared" si="5"/>
        <v>4343155.2</v>
      </c>
      <c r="M38" s="45"/>
    </row>
    <row r="39" spans="1:16" ht="23.1" customHeight="1">
      <c r="A39" s="231">
        <v>27</v>
      </c>
      <c r="B39" s="289" t="s">
        <v>82</v>
      </c>
      <c r="C39" s="290" t="s">
        <v>83</v>
      </c>
      <c r="D39" s="242" t="s">
        <v>28</v>
      </c>
      <c r="E39" s="291" t="s">
        <v>84</v>
      </c>
      <c r="F39" s="292" t="s">
        <v>69</v>
      </c>
      <c r="G39" s="293" t="s">
        <v>7</v>
      </c>
      <c r="H39" s="290" t="s">
        <v>12</v>
      </c>
      <c r="I39" s="445">
        <v>1</v>
      </c>
      <c r="J39" s="544">
        <f t="shared" si="6"/>
        <v>723859.2</v>
      </c>
      <c r="K39" s="545">
        <f t="shared" si="4"/>
        <v>3619296</v>
      </c>
      <c r="L39" s="545">
        <f t="shared" si="5"/>
        <v>4343155.2</v>
      </c>
      <c r="M39" s="45"/>
    </row>
    <row r="40" spans="1:16" ht="23.1" customHeight="1">
      <c r="A40" s="231">
        <v>28</v>
      </c>
      <c r="B40" s="294" t="s">
        <v>233</v>
      </c>
      <c r="C40" s="295" t="s">
        <v>19</v>
      </c>
      <c r="D40" s="242" t="s">
        <v>20</v>
      </c>
      <c r="E40" s="296" t="s">
        <v>234</v>
      </c>
      <c r="F40" s="297" t="s">
        <v>69</v>
      </c>
      <c r="G40" s="298" t="s">
        <v>14</v>
      </c>
      <c r="H40" s="295" t="s">
        <v>12</v>
      </c>
      <c r="I40" s="445">
        <v>1</v>
      </c>
      <c r="J40" s="544">
        <f t="shared" si="6"/>
        <v>723859.2</v>
      </c>
      <c r="K40" s="545">
        <f t="shared" si="4"/>
        <v>3619296</v>
      </c>
      <c r="L40" s="545">
        <f t="shared" si="5"/>
        <v>4343155.2</v>
      </c>
      <c r="M40" s="45"/>
    </row>
    <row r="41" spans="1:16" ht="23.1" customHeight="1">
      <c r="A41" s="231">
        <v>29</v>
      </c>
      <c r="B41" s="299" t="s">
        <v>88</v>
      </c>
      <c r="C41" s="300" t="s">
        <v>67</v>
      </c>
      <c r="D41" s="242" t="s">
        <v>34</v>
      </c>
      <c r="E41" s="301" t="s">
        <v>89</v>
      </c>
      <c r="F41" s="302" t="s">
        <v>69</v>
      </c>
      <c r="G41" s="303" t="s">
        <v>23</v>
      </c>
      <c r="H41" s="300" t="s">
        <v>8</v>
      </c>
      <c r="I41" s="445">
        <v>1</v>
      </c>
      <c r="J41" s="544">
        <f t="shared" si="6"/>
        <v>723859.2</v>
      </c>
      <c r="K41" s="545">
        <f t="shared" si="4"/>
        <v>3619296</v>
      </c>
      <c r="L41" s="545">
        <f t="shared" si="5"/>
        <v>4343155.2</v>
      </c>
      <c r="M41" s="45"/>
    </row>
    <row r="42" spans="1:16" ht="23.1" customHeight="1">
      <c r="A42" s="655">
        <v>30</v>
      </c>
      <c r="B42" s="652" t="s">
        <v>329</v>
      </c>
      <c r="C42" s="304" t="s">
        <v>243</v>
      </c>
      <c r="D42" s="242" t="s">
        <v>330</v>
      </c>
      <c r="E42" s="305" t="s">
        <v>331</v>
      </c>
      <c r="F42" s="306" t="s">
        <v>69</v>
      </c>
      <c r="G42" s="307" t="s">
        <v>7</v>
      </c>
      <c r="H42" s="304" t="s">
        <v>12</v>
      </c>
      <c r="I42" s="445">
        <v>1</v>
      </c>
      <c r="J42" s="544">
        <f t="shared" si="6"/>
        <v>723859.2</v>
      </c>
      <c r="K42" s="545">
        <f t="shared" si="4"/>
        <v>3619296</v>
      </c>
      <c r="L42" s="545">
        <f t="shared" si="5"/>
        <v>4343155.2</v>
      </c>
      <c r="M42" s="45"/>
    </row>
    <row r="43" spans="1:16" ht="23.1" customHeight="1">
      <c r="A43" s="656">
        <v>31</v>
      </c>
      <c r="B43" s="652" t="s">
        <v>262</v>
      </c>
      <c r="C43" s="308" t="s">
        <v>263</v>
      </c>
      <c r="D43" s="242" t="s">
        <v>264</v>
      </c>
      <c r="E43" s="309" t="s">
        <v>265</v>
      </c>
      <c r="F43" s="310" t="s">
        <v>69</v>
      </c>
      <c r="G43" s="311" t="s">
        <v>7</v>
      </c>
      <c r="H43" s="308" t="s">
        <v>12</v>
      </c>
      <c r="I43" s="445">
        <v>1</v>
      </c>
      <c r="J43" s="544">
        <f t="shared" si="6"/>
        <v>723859.2</v>
      </c>
      <c r="K43" s="545">
        <f t="shared" si="4"/>
        <v>3619296</v>
      </c>
      <c r="L43" s="545">
        <f t="shared" si="5"/>
        <v>4343155.2</v>
      </c>
      <c r="M43" s="45"/>
    </row>
    <row r="44" spans="1:16" ht="23.1" customHeight="1">
      <c r="A44" s="656">
        <v>32</v>
      </c>
      <c r="B44" s="652" t="s">
        <v>324</v>
      </c>
      <c r="C44" s="312" t="s">
        <v>90</v>
      </c>
      <c r="D44" s="242" t="s">
        <v>315</v>
      </c>
      <c r="E44" s="313" t="s">
        <v>279</v>
      </c>
      <c r="F44" s="314" t="s">
        <v>69</v>
      </c>
      <c r="G44" s="315" t="s">
        <v>247</v>
      </c>
      <c r="H44" s="312" t="s">
        <v>12</v>
      </c>
      <c r="I44" s="445">
        <v>1</v>
      </c>
      <c r="J44" s="544">
        <f>6635376/10</f>
        <v>663537.6</v>
      </c>
      <c r="K44" s="545">
        <f t="shared" si="4"/>
        <v>3317688</v>
      </c>
      <c r="L44" s="545">
        <f t="shared" si="5"/>
        <v>3981225.6</v>
      </c>
      <c r="M44" s="45"/>
    </row>
    <row r="45" spans="1:16" ht="23.1" customHeight="1">
      <c r="A45" s="656">
        <v>33</v>
      </c>
      <c r="B45" s="652" t="s">
        <v>93</v>
      </c>
      <c r="C45" s="316" t="s">
        <v>94</v>
      </c>
      <c r="D45" s="242" t="s">
        <v>95</v>
      </c>
      <c r="E45" s="398" t="s">
        <v>96</v>
      </c>
      <c r="F45" s="317" t="s">
        <v>92</v>
      </c>
      <c r="G45" s="318" t="s">
        <v>23</v>
      </c>
      <c r="H45" s="316" t="s">
        <v>8</v>
      </c>
      <c r="I45" s="445">
        <v>1</v>
      </c>
      <c r="J45" s="544">
        <f t="shared" ref="J45:J50" si="7">7238592/10</f>
        <v>723859.2</v>
      </c>
      <c r="K45" s="545">
        <f t="shared" si="4"/>
        <v>3619296</v>
      </c>
      <c r="L45" s="545">
        <f t="shared" si="5"/>
        <v>4343155.2</v>
      </c>
      <c r="M45" s="45"/>
    </row>
    <row r="46" spans="1:16" ht="23.1" customHeight="1">
      <c r="A46" s="656">
        <v>34</v>
      </c>
      <c r="B46" s="652" t="s">
        <v>97</v>
      </c>
      <c r="C46" s="319" t="s">
        <v>98</v>
      </c>
      <c r="D46" s="242" t="s">
        <v>11</v>
      </c>
      <c r="E46" s="320" t="s">
        <v>99</v>
      </c>
      <c r="F46" s="321" t="s">
        <v>92</v>
      </c>
      <c r="G46" s="322" t="s">
        <v>23</v>
      </c>
      <c r="H46" s="319" t="s">
        <v>12</v>
      </c>
      <c r="I46" s="445">
        <v>1</v>
      </c>
      <c r="J46" s="544">
        <f t="shared" si="7"/>
        <v>723859.2</v>
      </c>
      <c r="K46" s="545">
        <f t="shared" si="4"/>
        <v>3619296</v>
      </c>
      <c r="L46" s="545">
        <f t="shared" si="5"/>
        <v>4343155.2</v>
      </c>
      <c r="M46" s="45"/>
    </row>
    <row r="47" spans="1:16" ht="23.1" customHeight="1">
      <c r="A47" s="656">
        <v>35</v>
      </c>
      <c r="B47" s="653" t="s">
        <v>359</v>
      </c>
      <c r="C47" s="408" t="s">
        <v>360</v>
      </c>
      <c r="D47" s="485" t="s">
        <v>337</v>
      </c>
      <c r="E47" s="419" t="s">
        <v>361</v>
      </c>
      <c r="F47" s="417" t="s">
        <v>92</v>
      </c>
      <c r="G47" s="418" t="s">
        <v>14</v>
      </c>
      <c r="H47" s="408" t="s">
        <v>8</v>
      </c>
      <c r="I47" s="445">
        <v>1</v>
      </c>
      <c r="J47" s="544">
        <f t="shared" si="7"/>
        <v>723859.2</v>
      </c>
      <c r="K47" s="545">
        <f t="shared" si="4"/>
        <v>3619296</v>
      </c>
      <c r="L47" s="545">
        <f t="shared" si="5"/>
        <v>4343155.2</v>
      </c>
      <c r="M47" s="45"/>
    </row>
    <row r="48" spans="1:16" ht="23.1" customHeight="1">
      <c r="A48" s="656">
        <v>36</v>
      </c>
      <c r="B48" s="654" t="s">
        <v>100</v>
      </c>
      <c r="C48" s="323" t="s">
        <v>101</v>
      </c>
      <c r="D48" s="242" t="s">
        <v>39</v>
      </c>
      <c r="E48" s="397" t="s">
        <v>102</v>
      </c>
      <c r="F48" s="324" t="s">
        <v>92</v>
      </c>
      <c r="G48" s="325" t="s">
        <v>7</v>
      </c>
      <c r="H48" s="323" t="s">
        <v>12</v>
      </c>
      <c r="I48" s="445">
        <v>1</v>
      </c>
      <c r="J48" s="544">
        <f t="shared" si="7"/>
        <v>723859.2</v>
      </c>
      <c r="K48" s="545">
        <f t="shared" si="4"/>
        <v>3619296</v>
      </c>
      <c r="L48" s="545">
        <f t="shared" si="5"/>
        <v>4343155.2</v>
      </c>
      <c r="M48" s="45"/>
    </row>
    <row r="49" spans="1:16" ht="23.1" customHeight="1">
      <c r="A49" s="231">
        <v>37</v>
      </c>
      <c r="B49" s="326" t="s">
        <v>103</v>
      </c>
      <c r="C49" s="327" t="s">
        <v>104</v>
      </c>
      <c r="D49" s="242" t="s">
        <v>39</v>
      </c>
      <c r="E49" s="328" t="s">
        <v>105</v>
      </c>
      <c r="F49" s="329" t="s">
        <v>92</v>
      </c>
      <c r="G49" s="330" t="s">
        <v>23</v>
      </c>
      <c r="H49" s="327" t="s">
        <v>8</v>
      </c>
      <c r="I49" s="445">
        <v>1</v>
      </c>
      <c r="J49" s="544">
        <f t="shared" si="7"/>
        <v>723859.2</v>
      </c>
      <c r="K49" s="545">
        <f t="shared" si="4"/>
        <v>3619296</v>
      </c>
      <c r="L49" s="545">
        <f t="shared" si="5"/>
        <v>4343155.2</v>
      </c>
      <c r="M49" s="45"/>
    </row>
    <row r="50" spans="1:16" ht="23.1" customHeight="1">
      <c r="A50" s="231">
        <v>38</v>
      </c>
      <c r="B50" s="331" t="s">
        <v>106</v>
      </c>
      <c r="C50" s="332" t="s">
        <v>107</v>
      </c>
      <c r="D50" s="242" t="s">
        <v>31</v>
      </c>
      <c r="E50" s="333" t="s">
        <v>108</v>
      </c>
      <c r="F50" s="334" t="s">
        <v>92</v>
      </c>
      <c r="G50" s="335" t="s">
        <v>23</v>
      </c>
      <c r="H50" s="332" t="s">
        <v>8</v>
      </c>
      <c r="I50" s="445">
        <v>1</v>
      </c>
      <c r="J50" s="544">
        <f t="shared" si="7"/>
        <v>723859.2</v>
      </c>
      <c r="K50" s="545">
        <f t="shared" si="4"/>
        <v>3619296</v>
      </c>
      <c r="L50" s="545">
        <f t="shared" si="5"/>
        <v>4343155.2</v>
      </c>
      <c r="M50" s="45"/>
    </row>
    <row r="51" spans="1:16" ht="23.1" customHeight="1">
      <c r="A51" s="231">
        <v>39</v>
      </c>
      <c r="B51" s="336" t="s">
        <v>266</v>
      </c>
      <c r="C51" s="337" t="s">
        <v>267</v>
      </c>
      <c r="D51" s="242" t="s">
        <v>268</v>
      </c>
      <c r="E51" s="338" t="s">
        <v>269</v>
      </c>
      <c r="F51" s="339" t="s">
        <v>92</v>
      </c>
      <c r="G51" s="340" t="s">
        <v>23</v>
      </c>
      <c r="H51" s="337" t="s">
        <v>8</v>
      </c>
      <c r="I51" s="445">
        <v>1</v>
      </c>
      <c r="J51" s="544">
        <f>6635376/10</f>
        <v>663537.6</v>
      </c>
      <c r="K51" s="545">
        <f t="shared" si="4"/>
        <v>3317688</v>
      </c>
      <c r="L51" s="545">
        <f t="shared" si="5"/>
        <v>3981225.6</v>
      </c>
      <c r="M51" s="45"/>
    </row>
    <row r="52" spans="1:16" ht="23.1" customHeight="1">
      <c r="A52" s="231">
        <v>40</v>
      </c>
      <c r="B52" s="341" t="s">
        <v>109</v>
      </c>
      <c r="C52" s="342" t="s">
        <v>110</v>
      </c>
      <c r="D52" s="242" t="s">
        <v>111</v>
      </c>
      <c r="E52" s="343" t="s">
        <v>112</v>
      </c>
      <c r="F52" s="344" t="s">
        <v>92</v>
      </c>
      <c r="G52" s="345" t="s">
        <v>23</v>
      </c>
      <c r="H52" s="342" t="s">
        <v>12</v>
      </c>
      <c r="I52" s="445">
        <v>1</v>
      </c>
      <c r="J52" s="544">
        <f t="shared" ref="J52:J53" si="8">7238592/10</f>
        <v>723859.2</v>
      </c>
      <c r="K52" s="545">
        <f t="shared" si="4"/>
        <v>3619296</v>
      </c>
      <c r="L52" s="545">
        <f t="shared" si="5"/>
        <v>4343155.2</v>
      </c>
      <c r="M52" s="45"/>
    </row>
    <row r="53" spans="1:16" ht="23.1" customHeight="1">
      <c r="A53" s="231">
        <v>41</v>
      </c>
      <c r="B53" s="346" t="s">
        <v>239</v>
      </c>
      <c r="C53" s="347" t="s">
        <v>240</v>
      </c>
      <c r="D53" s="242" t="s">
        <v>241</v>
      </c>
      <c r="E53" s="348" t="s">
        <v>325</v>
      </c>
      <c r="F53" s="349" t="s">
        <v>92</v>
      </c>
      <c r="G53" s="350" t="s">
        <v>113</v>
      </c>
      <c r="H53" s="347" t="s">
        <v>8</v>
      </c>
      <c r="I53" s="445">
        <v>1</v>
      </c>
      <c r="J53" s="544">
        <f t="shared" si="8"/>
        <v>723859.2</v>
      </c>
      <c r="K53" s="545">
        <f t="shared" si="4"/>
        <v>3619296</v>
      </c>
      <c r="L53" s="545">
        <f t="shared" si="5"/>
        <v>4343155.2</v>
      </c>
      <c r="M53" s="45"/>
    </row>
    <row r="54" spans="1:16" ht="23.1" customHeight="1">
      <c r="A54" s="231">
        <v>42</v>
      </c>
      <c r="B54" s="426" t="s">
        <v>356</v>
      </c>
      <c r="C54" s="427" t="s">
        <v>280</v>
      </c>
      <c r="D54" s="242" t="s">
        <v>357</v>
      </c>
      <c r="E54" s="428" t="s">
        <v>358</v>
      </c>
      <c r="F54" s="429" t="s">
        <v>117</v>
      </c>
      <c r="G54" s="430" t="s">
        <v>7</v>
      </c>
      <c r="H54" s="427" t="s">
        <v>12</v>
      </c>
      <c r="I54" s="445">
        <v>1</v>
      </c>
      <c r="J54" s="544">
        <f t="shared" ref="J54:J62" si="9">7238592/10</f>
        <v>723859.2</v>
      </c>
      <c r="K54" s="545">
        <f t="shared" ref="K54:K62" si="10">J54*5</f>
        <v>3619296</v>
      </c>
      <c r="L54" s="545">
        <f t="shared" ref="L54:L62" si="11">J54+K54</f>
        <v>4343155.2</v>
      </c>
      <c r="M54" s="458"/>
      <c r="N54" s="229"/>
      <c r="O54" s="229"/>
      <c r="P54" s="229"/>
    </row>
    <row r="55" spans="1:16" ht="23.1" customHeight="1">
      <c r="A55" s="231">
        <v>43</v>
      </c>
      <c r="B55" s="477" t="s">
        <v>346</v>
      </c>
      <c r="C55" s="351" t="s">
        <v>347</v>
      </c>
      <c r="D55" s="242" t="s">
        <v>248</v>
      </c>
      <c r="E55" s="437" t="s">
        <v>348</v>
      </c>
      <c r="F55" s="352" t="s">
        <v>117</v>
      </c>
      <c r="G55" s="353" t="s">
        <v>14</v>
      </c>
      <c r="H55" s="351" t="s">
        <v>12</v>
      </c>
      <c r="I55" s="445">
        <v>1</v>
      </c>
      <c r="J55" s="544">
        <f t="shared" si="9"/>
        <v>723859.2</v>
      </c>
      <c r="K55" s="545">
        <f t="shared" si="10"/>
        <v>3619296</v>
      </c>
      <c r="L55" s="545">
        <f t="shared" si="11"/>
        <v>4343155.2</v>
      </c>
      <c r="M55" s="458"/>
      <c r="N55" s="229"/>
      <c r="O55" s="229"/>
      <c r="P55" s="229"/>
    </row>
    <row r="56" spans="1:16" ht="23.1" customHeight="1">
      <c r="A56" s="231">
        <v>44</v>
      </c>
      <c r="B56" s="440" t="s">
        <v>344</v>
      </c>
      <c r="C56" s="434" t="s">
        <v>19</v>
      </c>
      <c r="D56" s="486" t="s">
        <v>41</v>
      </c>
      <c r="E56" s="437" t="s">
        <v>345</v>
      </c>
      <c r="F56" s="435" t="s">
        <v>117</v>
      </c>
      <c r="G56" s="436" t="s">
        <v>7</v>
      </c>
      <c r="H56" s="434" t="s">
        <v>12</v>
      </c>
      <c r="I56" s="445">
        <v>1</v>
      </c>
      <c r="J56" s="544">
        <f t="shared" si="9"/>
        <v>723859.2</v>
      </c>
      <c r="K56" s="545">
        <f t="shared" si="10"/>
        <v>3619296</v>
      </c>
      <c r="L56" s="545">
        <f t="shared" si="11"/>
        <v>4343155.2</v>
      </c>
      <c r="M56" s="458"/>
      <c r="N56" s="229"/>
      <c r="O56" s="229"/>
      <c r="P56" s="229"/>
    </row>
    <row r="57" spans="1:16" ht="23.1" customHeight="1">
      <c r="A57" s="231">
        <v>45</v>
      </c>
      <c r="B57" s="478" t="s">
        <v>318</v>
      </c>
      <c r="C57" s="431" t="s">
        <v>319</v>
      </c>
      <c r="D57" s="487" t="s">
        <v>128</v>
      </c>
      <c r="E57" s="438" t="s">
        <v>320</v>
      </c>
      <c r="F57" s="432" t="s">
        <v>117</v>
      </c>
      <c r="G57" s="433" t="s">
        <v>23</v>
      </c>
      <c r="H57" s="431" t="s">
        <v>8</v>
      </c>
      <c r="I57" s="456">
        <v>1</v>
      </c>
      <c r="J57" s="544">
        <f t="shared" si="9"/>
        <v>723859.2</v>
      </c>
      <c r="K57" s="545">
        <f t="shared" si="10"/>
        <v>3619296</v>
      </c>
      <c r="L57" s="545">
        <f t="shared" si="11"/>
        <v>4343155.2</v>
      </c>
      <c r="M57" s="45"/>
    </row>
    <row r="58" spans="1:16" s="229" customFormat="1" ht="23.1" customHeight="1">
      <c r="A58" s="231">
        <v>46</v>
      </c>
      <c r="B58" s="439" t="s">
        <v>352</v>
      </c>
      <c r="C58" s="400" t="s">
        <v>353</v>
      </c>
      <c r="D58" s="242" t="s">
        <v>354</v>
      </c>
      <c r="E58" s="437" t="s">
        <v>355</v>
      </c>
      <c r="F58" s="352" t="s">
        <v>117</v>
      </c>
      <c r="G58" s="353" t="s">
        <v>45</v>
      </c>
      <c r="H58" s="351" t="s">
        <v>8</v>
      </c>
      <c r="I58" s="445">
        <v>1</v>
      </c>
      <c r="J58" s="544">
        <f t="shared" si="9"/>
        <v>723859.2</v>
      </c>
      <c r="K58" s="545">
        <f t="shared" si="10"/>
        <v>3619296</v>
      </c>
      <c r="L58" s="545">
        <f t="shared" si="11"/>
        <v>4343155.2</v>
      </c>
      <c r="M58" s="458"/>
    </row>
    <row r="59" spans="1:16" s="229" customFormat="1" ht="23.1" customHeight="1">
      <c r="A59" s="231">
        <v>47</v>
      </c>
      <c r="B59" s="399" t="s">
        <v>129</v>
      </c>
      <c r="C59" s="400" t="s">
        <v>130</v>
      </c>
      <c r="D59" s="242" t="s">
        <v>21</v>
      </c>
      <c r="E59" s="437" t="s">
        <v>131</v>
      </c>
      <c r="F59" s="401" t="s">
        <v>117</v>
      </c>
      <c r="G59" s="402" t="s">
        <v>7</v>
      </c>
      <c r="H59" s="400" t="s">
        <v>12</v>
      </c>
      <c r="I59" s="445">
        <v>1</v>
      </c>
      <c r="J59" s="544">
        <f t="shared" si="9"/>
        <v>723859.2</v>
      </c>
      <c r="K59" s="545">
        <f t="shared" si="10"/>
        <v>3619296</v>
      </c>
      <c r="L59" s="545">
        <f t="shared" si="11"/>
        <v>4343155.2</v>
      </c>
      <c r="M59" s="45"/>
      <c r="N59" s="2"/>
      <c r="O59" s="2"/>
      <c r="P59" s="2"/>
    </row>
    <row r="60" spans="1:16" ht="23.1" customHeight="1">
      <c r="A60" s="231">
        <v>48</v>
      </c>
      <c r="B60" s="354" t="s">
        <v>270</v>
      </c>
      <c r="C60" s="355" t="s">
        <v>255</v>
      </c>
      <c r="D60" s="242" t="s">
        <v>43</v>
      </c>
      <c r="E60" s="356" t="s">
        <v>271</v>
      </c>
      <c r="F60" s="357" t="s">
        <v>117</v>
      </c>
      <c r="G60" s="358" t="s">
        <v>23</v>
      </c>
      <c r="H60" s="355" t="s">
        <v>12</v>
      </c>
      <c r="I60" s="445">
        <v>1</v>
      </c>
      <c r="J60" s="544">
        <f t="shared" si="9"/>
        <v>723859.2</v>
      </c>
      <c r="K60" s="545">
        <f t="shared" si="10"/>
        <v>3619296</v>
      </c>
      <c r="L60" s="545">
        <f t="shared" si="11"/>
        <v>4343155.2</v>
      </c>
      <c r="M60" s="45"/>
    </row>
    <row r="61" spans="1:16" ht="23.1" customHeight="1">
      <c r="A61" s="231">
        <v>49</v>
      </c>
      <c r="B61" s="359" t="s">
        <v>275</v>
      </c>
      <c r="C61" s="360" t="s">
        <v>276</v>
      </c>
      <c r="D61" s="242" t="s">
        <v>137</v>
      </c>
      <c r="E61" s="361" t="s">
        <v>277</v>
      </c>
      <c r="F61" s="362" t="s">
        <v>117</v>
      </c>
      <c r="G61" s="363" t="s">
        <v>15</v>
      </c>
      <c r="H61" s="360" t="s">
        <v>8</v>
      </c>
      <c r="I61" s="445">
        <v>1</v>
      </c>
      <c r="J61" s="555">
        <f t="shared" si="9"/>
        <v>723859.2</v>
      </c>
      <c r="K61" s="545">
        <f t="shared" si="10"/>
        <v>3619296</v>
      </c>
      <c r="L61" s="545">
        <f t="shared" si="11"/>
        <v>4343155.2</v>
      </c>
      <c r="M61" s="45"/>
    </row>
    <row r="62" spans="1:16" ht="23.1" customHeight="1">
      <c r="A62" s="231">
        <v>50</v>
      </c>
      <c r="B62" s="364" t="s">
        <v>272</v>
      </c>
      <c r="C62" s="365" t="s">
        <v>273</v>
      </c>
      <c r="D62" s="242" t="s">
        <v>138</v>
      </c>
      <c r="E62" s="366" t="s">
        <v>274</v>
      </c>
      <c r="F62" s="367" t="s">
        <v>117</v>
      </c>
      <c r="G62" s="368" t="s">
        <v>29</v>
      </c>
      <c r="H62" s="365" t="s">
        <v>8</v>
      </c>
      <c r="I62" s="445">
        <v>1</v>
      </c>
      <c r="J62" s="619">
        <f t="shared" si="9"/>
        <v>723859.2</v>
      </c>
      <c r="K62" s="545">
        <f t="shared" si="10"/>
        <v>3619296</v>
      </c>
      <c r="L62" s="545">
        <f t="shared" si="11"/>
        <v>4343155.2</v>
      </c>
      <c r="M62" s="45"/>
    </row>
    <row r="63" spans="1:16" ht="23.1" customHeight="1">
      <c r="A63" s="708" t="s">
        <v>392</v>
      </c>
      <c r="B63" s="709"/>
      <c r="C63" s="709"/>
      <c r="D63" s="709"/>
      <c r="E63" s="709"/>
      <c r="F63" s="709"/>
      <c r="G63" s="709"/>
      <c r="H63" s="709"/>
      <c r="I63" s="710"/>
      <c r="J63" s="546">
        <f>SUM(J12:J62)</f>
        <v>35619904.79999999</v>
      </c>
      <c r="K63" s="548">
        <f>SUM(K12:K62)</f>
        <v>178639524</v>
      </c>
      <c r="L63" s="548">
        <f>SUM(L12:L62)</f>
        <v>214259428.79999983</v>
      </c>
      <c r="M63" s="479"/>
    </row>
    <row r="64" spans="1:16" ht="24" customHeight="1">
      <c r="B64" s="587" t="s">
        <v>394</v>
      </c>
      <c r="C64" s="587"/>
      <c r="D64" s="587"/>
      <c r="E64" s="587"/>
      <c r="F64" s="587"/>
      <c r="G64" s="587"/>
      <c r="H64" s="587"/>
    </row>
    <row r="65" spans="1:13" ht="16.5" customHeight="1"/>
    <row r="66" spans="1:13">
      <c r="A66" s="662" t="s">
        <v>216</v>
      </c>
      <c r="B66" s="662"/>
      <c r="C66" s="662"/>
      <c r="D66" s="712" t="s">
        <v>210</v>
      </c>
      <c r="E66" s="712"/>
      <c r="F66" s="712"/>
      <c r="G66" s="712"/>
      <c r="H66" s="712"/>
      <c r="I66" s="712"/>
      <c r="J66" s="711" t="s">
        <v>214</v>
      </c>
      <c r="K66" s="711"/>
      <c r="L66" s="711"/>
      <c r="M66" s="711"/>
    </row>
    <row r="67" spans="1:13">
      <c r="A67" s="14"/>
      <c r="B67" s="14"/>
      <c r="C67" s="14"/>
      <c r="D67" s="712" t="s">
        <v>211</v>
      </c>
      <c r="E67" s="712"/>
      <c r="F67" s="712"/>
      <c r="G67" s="712"/>
      <c r="H67" s="712"/>
      <c r="I67" s="712"/>
      <c r="J67" s="711" t="s">
        <v>215</v>
      </c>
      <c r="K67" s="711"/>
      <c r="L67" s="711"/>
      <c r="M67" s="711"/>
    </row>
    <row r="68" spans="1:13">
      <c r="A68" s="14"/>
      <c r="B68" s="14"/>
      <c r="C68" s="14"/>
      <c r="E68" s="2"/>
      <c r="F68" s="14"/>
      <c r="G68" s="40"/>
      <c r="H68" s="14"/>
      <c r="I68" s="2"/>
      <c r="J68" s="2"/>
      <c r="K68" s="14"/>
      <c r="L68" s="448"/>
      <c r="M68" s="144"/>
    </row>
    <row r="69" spans="1:13">
      <c r="A69" s="14"/>
      <c r="B69" s="14"/>
      <c r="C69" s="14"/>
      <c r="E69" s="2"/>
      <c r="F69" s="14"/>
      <c r="G69" s="40"/>
      <c r="H69" s="14"/>
      <c r="I69" s="2"/>
      <c r="J69" s="2"/>
      <c r="K69" s="14"/>
      <c r="L69" s="448"/>
      <c r="M69" s="144"/>
    </row>
    <row r="70" spans="1:13">
      <c r="A70" s="14"/>
      <c r="B70" s="14"/>
      <c r="C70" s="14"/>
      <c r="E70" s="2"/>
      <c r="F70" s="14"/>
      <c r="G70" s="40"/>
      <c r="H70" s="14"/>
      <c r="I70" s="2"/>
      <c r="J70" s="2"/>
      <c r="K70" s="14"/>
      <c r="L70" s="448"/>
      <c r="M70" s="144"/>
    </row>
    <row r="71" spans="1:13">
      <c r="A71" s="14"/>
      <c r="B71" s="14"/>
      <c r="C71" s="14"/>
      <c r="E71" s="2"/>
      <c r="F71" s="14"/>
      <c r="G71" s="40"/>
      <c r="H71" s="14"/>
      <c r="I71" s="2"/>
      <c r="J71" s="662" t="s">
        <v>411</v>
      </c>
      <c r="K71" s="662"/>
      <c r="L71" s="662"/>
      <c r="M71" s="662"/>
    </row>
    <row r="72" spans="1:13">
      <c r="A72" s="14"/>
      <c r="B72" s="14"/>
      <c r="C72" s="14"/>
      <c r="E72" s="2"/>
      <c r="F72" s="14"/>
      <c r="G72" s="40"/>
      <c r="H72" s="14"/>
      <c r="I72" s="2"/>
      <c r="J72" s="2"/>
      <c r="K72" s="14"/>
      <c r="L72" s="521"/>
      <c r="M72" s="144"/>
    </row>
    <row r="73" spans="1:13">
      <c r="A73" s="14"/>
      <c r="B73" s="14"/>
      <c r="C73" s="14"/>
      <c r="E73" s="2"/>
      <c r="F73" s="14"/>
      <c r="G73" s="40"/>
      <c r="H73" s="14"/>
      <c r="I73" s="2"/>
      <c r="J73" s="2"/>
      <c r="K73" s="14"/>
      <c r="L73" s="448"/>
      <c r="M73" s="144"/>
    </row>
    <row r="74" spans="1:13">
      <c r="A74" s="14"/>
      <c r="B74" s="14"/>
      <c r="C74" s="14"/>
      <c r="E74" s="2"/>
      <c r="F74" s="14"/>
      <c r="G74" s="40"/>
      <c r="H74" s="14"/>
      <c r="I74" s="2"/>
      <c r="J74" s="2"/>
      <c r="K74" s="14"/>
      <c r="L74" s="448"/>
      <c r="M74" s="144"/>
    </row>
    <row r="75" spans="1:13">
      <c r="A75" s="662" t="s">
        <v>212</v>
      </c>
      <c r="B75" s="662"/>
      <c r="C75" s="662"/>
      <c r="D75" s="662" t="s">
        <v>373</v>
      </c>
      <c r="E75" s="662"/>
      <c r="F75" s="662"/>
      <c r="G75" s="662"/>
      <c r="H75" s="662"/>
      <c r="I75" s="662"/>
      <c r="J75" s="711" t="s">
        <v>213</v>
      </c>
      <c r="K75" s="711"/>
      <c r="L75" s="711"/>
      <c r="M75" s="711"/>
    </row>
  </sheetData>
  <sortState ref="A333:Q334">
    <sortCondition ref="D333:D334"/>
  </sortState>
  <mergeCells count="26">
    <mergeCell ref="J75:M75"/>
    <mergeCell ref="D66:I66"/>
    <mergeCell ref="D67:I67"/>
    <mergeCell ref="D75:I75"/>
    <mergeCell ref="G9:H10"/>
    <mergeCell ref="F9:F10"/>
    <mergeCell ref="I9:I10"/>
    <mergeCell ref="J66:M66"/>
    <mergeCell ref="J67:M67"/>
    <mergeCell ref="A63:I63"/>
    <mergeCell ref="A66:C66"/>
    <mergeCell ref="A75:C75"/>
    <mergeCell ref="J71:M71"/>
    <mergeCell ref="A4:M4"/>
    <mergeCell ref="A5:M5"/>
    <mergeCell ref="A6:M6"/>
    <mergeCell ref="A9:A10"/>
    <mergeCell ref="B9:B10"/>
    <mergeCell ref="C9:C10"/>
    <mergeCell ref="D9:D10"/>
    <mergeCell ref="E9:E10"/>
    <mergeCell ref="J9:J10"/>
    <mergeCell ref="L7:M7"/>
    <mergeCell ref="K9:K10"/>
    <mergeCell ref="L9:L10"/>
    <mergeCell ref="M9:M10"/>
  </mergeCells>
  <pageMargins left="0.34" right="0.19" top="0.43" bottom="0.41" header="1.31" footer="0.16"/>
  <pageSetup paperSize="9" scale="90" orientation="landscape" horizontalDpi="180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J37"/>
  <sheetViews>
    <sheetView workbookViewId="0">
      <selection activeCell="I14" sqref="I14"/>
    </sheetView>
  </sheetViews>
  <sheetFormatPr defaultRowHeight="15.75"/>
  <cols>
    <col min="1" max="1" width="5.5703125" style="81" customWidth="1"/>
    <col min="2" max="2" width="17.5703125" style="5" customWidth="1"/>
    <col min="3" max="3" width="17" style="81" customWidth="1"/>
    <col min="4" max="4" width="7.85546875" style="81" customWidth="1"/>
    <col min="5" max="5" width="12.85546875" style="83" customWidth="1"/>
    <col min="6" max="6" width="10.28515625" style="81" customWidth="1"/>
    <col min="7" max="7" width="8.140625" style="81" customWidth="1"/>
    <col min="8" max="8" width="12.5703125" style="81" customWidth="1"/>
    <col min="9" max="9" width="10" style="84" customWidth="1"/>
    <col min="10" max="10" width="12" style="84" customWidth="1"/>
    <col min="11" max="11" width="16.7109375" style="34" customWidth="1"/>
    <col min="12" max="12" width="18.5703125" style="475" customWidth="1"/>
    <col min="13" max="13" width="9.5703125" style="34" customWidth="1"/>
    <col min="14" max="14" width="0" style="34" hidden="1" customWidth="1"/>
    <col min="15" max="15" width="10.140625" style="34" hidden="1" customWidth="1"/>
    <col min="16" max="17" width="0" style="34" hidden="1" customWidth="1"/>
    <col min="18" max="36" width="9.140625" style="34"/>
    <col min="37" max="16384" width="9.140625" style="81"/>
  </cols>
  <sheetData>
    <row r="1" spans="1:17">
      <c r="A1" s="2" t="s">
        <v>27</v>
      </c>
      <c r="B1" s="2"/>
      <c r="C1" s="2"/>
      <c r="D1" s="2"/>
      <c r="E1" s="12"/>
      <c r="F1" s="2"/>
      <c r="G1" s="13"/>
      <c r="H1" s="2"/>
      <c r="I1" s="13"/>
      <c r="J1" s="13"/>
    </row>
    <row r="2" spans="1:17" ht="14.25" customHeight="1">
      <c r="A2" s="14" t="s">
        <v>200</v>
      </c>
      <c r="B2" s="14"/>
      <c r="C2" s="14"/>
      <c r="D2" s="14"/>
      <c r="E2" s="12"/>
      <c r="F2" s="2"/>
      <c r="G2" s="13"/>
      <c r="H2" s="2"/>
      <c r="I2" s="13"/>
      <c r="J2" s="13"/>
    </row>
    <row r="3" spans="1:17" ht="18" customHeight="1">
      <c r="A3" s="713" t="s">
        <v>388</v>
      </c>
      <c r="B3" s="713"/>
      <c r="C3" s="713"/>
      <c r="D3" s="713"/>
      <c r="E3" s="713"/>
      <c r="F3" s="713"/>
      <c r="G3" s="713"/>
      <c r="H3" s="713"/>
      <c r="I3" s="713"/>
      <c r="J3" s="713"/>
      <c r="K3" s="713"/>
      <c r="L3" s="713"/>
    </row>
    <row r="4" spans="1:17">
      <c r="A4" s="687" t="s">
        <v>218</v>
      </c>
      <c r="B4" s="687"/>
      <c r="C4" s="687"/>
      <c r="D4" s="687"/>
      <c r="E4" s="687"/>
      <c r="F4" s="687"/>
      <c r="G4" s="687"/>
      <c r="H4" s="687"/>
      <c r="I4" s="687"/>
      <c r="J4" s="687"/>
      <c r="K4" s="687"/>
      <c r="L4" s="687"/>
    </row>
    <row r="5" spans="1:17">
      <c r="A5" s="688" t="s">
        <v>410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8"/>
    </row>
    <row r="6" spans="1:17">
      <c r="A6" s="82"/>
      <c r="B6" s="226"/>
      <c r="C6" s="82"/>
      <c r="D6" s="82"/>
      <c r="E6" s="46"/>
      <c r="F6" s="82"/>
      <c r="G6" s="82"/>
      <c r="H6" s="82"/>
      <c r="I6" s="82"/>
      <c r="J6" s="218"/>
      <c r="L6" s="703" t="s">
        <v>385</v>
      </c>
      <c r="M6" s="703"/>
    </row>
    <row r="7" spans="1:17" ht="10.5" customHeight="1">
      <c r="A7" s="138"/>
      <c r="B7" s="226"/>
      <c r="C7" s="138"/>
      <c r="D7" s="138"/>
      <c r="E7" s="46"/>
      <c r="F7" s="138"/>
      <c r="G7" s="138"/>
      <c r="H7" s="138"/>
      <c r="I7" s="138"/>
      <c r="J7" s="218"/>
    </row>
    <row r="8" spans="1:17" ht="18" customHeight="1">
      <c r="A8" s="720" t="s">
        <v>0</v>
      </c>
      <c r="B8" s="668" t="s">
        <v>204</v>
      </c>
      <c r="C8" s="724" t="s">
        <v>2</v>
      </c>
      <c r="D8" s="726" t="s">
        <v>3</v>
      </c>
      <c r="E8" s="728" t="s">
        <v>4</v>
      </c>
      <c r="F8" s="730" t="s">
        <v>5</v>
      </c>
      <c r="G8" s="720" t="s">
        <v>6</v>
      </c>
      <c r="H8" s="721"/>
      <c r="I8" s="718" t="s">
        <v>199</v>
      </c>
      <c r="J8" s="697" t="s">
        <v>374</v>
      </c>
      <c r="K8" s="704" t="s">
        <v>375</v>
      </c>
      <c r="L8" s="704" t="s">
        <v>403</v>
      </c>
      <c r="M8" s="704" t="s">
        <v>25</v>
      </c>
    </row>
    <row r="9" spans="1:17" ht="33" customHeight="1">
      <c r="A9" s="722"/>
      <c r="B9" s="670"/>
      <c r="C9" s="725"/>
      <c r="D9" s="727"/>
      <c r="E9" s="729"/>
      <c r="F9" s="670"/>
      <c r="G9" s="722"/>
      <c r="H9" s="723"/>
      <c r="I9" s="719"/>
      <c r="J9" s="698"/>
      <c r="K9" s="705"/>
      <c r="L9" s="705"/>
      <c r="M9" s="705"/>
    </row>
    <row r="10" spans="1:17" ht="27" customHeight="1">
      <c r="A10" s="90" t="s">
        <v>186</v>
      </c>
      <c r="B10" s="91" t="s">
        <v>189</v>
      </c>
      <c r="C10" s="92"/>
      <c r="D10" s="92"/>
      <c r="E10" s="93"/>
      <c r="F10" s="92"/>
      <c r="G10" s="19"/>
      <c r="H10" s="19"/>
      <c r="I10" s="19"/>
      <c r="J10" s="572"/>
      <c r="M10" s="640"/>
    </row>
    <row r="11" spans="1:17" s="34" customFormat="1" ht="27" customHeight="1">
      <c r="A11" s="85">
        <v>1</v>
      </c>
      <c r="B11" s="86" t="s">
        <v>205</v>
      </c>
      <c r="C11" s="53" t="s">
        <v>149</v>
      </c>
      <c r="D11" s="87" t="s">
        <v>152</v>
      </c>
      <c r="E11" s="88" t="s">
        <v>155</v>
      </c>
      <c r="F11" s="89" t="s">
        <v>376</v>
      </c>
      <c r="G11" s="576" t="s">
        <v>16</v>
      </c>
      <c r="H11" s="577" t="s">
        <v>136</v>
      </c>
      <c r="I11" s="578">
        <v>1</v>
      </c>
      <c r="J11" s="579">
        <f>2916720/10</f>
        <v>291672</v>
      </c>
      <c r="K11" s="563">
        <f>J11*5+962517.6</f>
        <v>2420877.6</v>
      </c>
      <c r="L11" s="642">
        <f>J11+K11</f>
        <v>2712549.6</v>
      </c>
      <c r="M11" s="643"/>
      <c r="N11" s="527">
        <v>962517.6</v>
      </c>
      <c r="O11" s="528">
        <f>J11*5</f>
        <v>1458360</v>
      </c>
      <c r="P11" s="534">
        <f>J11+O11+N11</f>
        <v>2712549.6</v>
      </c>
      <c r="Q11" s="528"/>
    </row>
    <row r="12" spans="1:17" s="34" customFormat="1" ht="27" customHeight="1">
      <c r="A12" s="44">
        <v>2</v>
      </c>
      <c r="B12" s="50" t="s">
        <v>206</v>
      </c>
      <c r="C12" s="3" t="s">
        <v>156</v>
      </c>
      <c r="D12" s="15" t="s">
        <v>24</v>
      </c>
      <c r="E12" s="21" t="s">
        <v>157</v>
      </c>
      <c r="F12" s="4" t="s">
        <v>376</v>
      </c>
      <c r="G12" s="576" t="s">
        <v>16</v>
      </c>
      <c r="H12" s="577" t="s">
        <v>154</v>
      </c>
      <c r="I12" s="578">
        <v>1</v>
      </c>
      <c r="J12" s="579">
        <f>4915080/10</f>
        <v>491508</v>
      </c>
      <c r="K12" s="589">
        <f>J12*5</f>
        <v>2457540</v>
      </c>
      <c r="L12" s="589">
        <f>J12+K12</f>
        <v>2949048</v>
      </c>
      <c r="M12" s="641"/>
      <c r="N12" s="530"/>
      <c r="O12" s="528"/>
      <c r="P12" s="528"/>
      <c r="Q12" s="528"/>
    </row>
    <row r="13" spans="1:17" s="34" customFormat="1" ht="27" customHeight="1">
      <c r="A13" s="85">
        <v>3</v>
      </c>
      <c r="B13" s="50" t="s">
        <v>207</v>
      </c>
      <c r="C13" s="3" t="s">
        <v>158</v>
      </c>
      <c r="D13" s="15" t="s">
        <v>113</v>
      </c>
      <c r="E13" s="21" t="s">
        <v>159</v>
      </c>
      <c r="F13" s="4" t="s">
        <v>376</v>
      </c>
      <c r="G13" s="576" t="s">
        <v>16</v>
      </c>
      <c r="H13" s="577" t="s">
        <v>42</v>
      </c>
      <c r="I13" s="578">
        <v>1</v>
      </c>
      <c r="J13" s="579">
        <f>4915080/10</f>
        <v>491508</v>
      </c>
      <c r="K13" s="563">
        <f t="shared" ref="K13:K14" si="0">J13*5</f>
        <v>2457540</v>
      </c>
      <c r="L13" s="538">
        <f>J13+K13</f>
        <v>2949048</v>
      </c>
      <c r="M13" s="637"/>
      <c r="N13" s="530"/>
      <c r="O13" s="528"/>
      <c r="P13" s="528"/>
      <c r="Q13" s="528"/>
    </row>
    <row r="14" spans="1:17" s="34" customFormat="1" ht="27" customHeight="1">
      <c r="A14" s="44">
        <v>4</v>
      </c>
      <c r="B14" s="50" t="s">
        <v>208</v>
      </c>
      <c r="C14" s="3" t="s">
        <v>160</v>
      </c>
      <c r="D14" s="15" t="s">
        <v>145</v>
      </c>
      <c r="E14" s="21" t="s">
        <v>150</v>
      </c>
      <c r="F14" s="4" t="s">
        <v>377</v>
      </c>
      <c r="G14" s="576" t="s">
        <v>16</v>
      </c>
      <c r="H14" s="577" t="s">
        <v>153</v>
      </c>
      <c r="I14" s="578">
        <v>1</v>
      </c>
      <c r="J14" s="579">
        <f>4915080/10</f>
        <v>491508</v>
      </c>
      <c r="K14" s="563">
        <f t="shared" si="0"/>
        <v>2457540</v>
      </c>
      <c r="L14" s="538">
        <f>J14+K14</f>
        <v>2949048</v>
      </c>
      <c r="M14" s="637"/>
      <c r="N14" s="530"/>
      <c r="O14" s="528"/>
      <c r="P14" s="528"/>
      <c r="Q14" s="528"/>
    </row>
    <row r="15" spans="1:17" s="34" customFormat="1" ht="27" customHeight="1">
      <c r="A15" s="20" t="s">
        <v>187</v>
      </c>
      <c r="B15" s="94" t="s">
        <v>184</v>
      </c>
      <c r="C15" s="95"/>
      <c r="D15" s="95"/>
      <c r="E15" s="192"/>
      <c r="F15" s="19"/>
      <c r="G15" s="716"/>
      <c r="H15" s="717"/>
      <c r="I15" s="580"/>
      <c r="J15" s="581"/>
      <c r="K15" s="563"/>
      <c r="L15" s="538"/>
      <c r="M15" s="637"/>
      <c r="N15" s="530"/>
      <c r="O15" s="528"/>
      <c r="P15" s="528"/>
      <c r="Q15" s="528"/>
    </row>
    <row r="16" spans="1:17" s="34" customFormat="1" ht="27" customHeight="1">
      <c r="A16" s="210">
        <v>5</v>
      </c>
      <c r="B16" s="208" t="s">
        <v>362</v>
      </c>
      <c r="C16" s="209" t="s">
        <v>314</v>
      </c>
      <c r="D16" s="501" t="s">
        <v>363</v>
      </c>
      <c r="E16" s="441" t="s">
        <v>364</v>
      </c>
      <c r="F16" s="488" t="s">
        <v>376</v>
      </c>
      <c r="G16" s="576" t="s">
        <v>14</v>
      </c>
      <c r="H16" s="582" t="s">
        <v>9</v>
      </c>
      <c r="I16" s="578">
        <v>1</v>
      </c>
      <c r="J16" s="579">
        <f>4108392/10</f>
        <v>410839.2</v>
      </c>
      <c r="K16" s="563">
        <f>J16*5+594000+5529427.2</f>
        <v>8177623.2000000002</v>
      </c>
      <c r="L16" s="590">
        <f>J16+K16</f>
        <v>8588462.4000000004</v>
      </c>
      <c r="M16" s="644"/>
      <c r="N16" s="531">
        <v>594000</v>
      </c>
      <c r="O16" s="532">
        <v>5529427.2000000002</v>
      </c>
      <c r="P16" s="528">
        <f>J16*5</f>
        <v>2054196</v>
      </c>
      <c r="Q16" s="534">
        <f>J16+N16+O16+P16</f>
        <v>8588462.4000000004</v>
      </c>
    </row>
    <row r="17" spans="1:36" s="34" customFormat="1" ht="27" customHeight="1">
      <c r="A17" s="414">
        <v>6</v>
      </c>
      <c r="B17" s="412" t="s">
        <v>219</v>
      </c>
      <c r="C17" s="409" t="s">
        <v>220</v>
      </c>
      <c r="D17" s="411" t="s">
        <v>148</v>
      </c>
      <c r="E17" s="416" t="s">
        <v>221</v>
      </c>
      <c r="F17" s="89" t="s">
        <v>376</v>
      </c>
      <c r="G17" s="576" t="s">
        <v>23</v>
      </c>
      <c r="H17" s="583" t="s">
        <v>8</v>
      </c>
      <c r="I17" s="578">
        <v>1</v>
      </c>
      <c r="J17" s="579">
        <f>4691736/10</f>
        <v>469173.6</v>
      </c>
      <c r="K17" s="563">
        <f>J17*5+540000</f>
        <v>2885868</v>
      </c>
      <c r="L17" s="590">
        <f>J17+K17</f>
        <v>3355041.6</v>
      </c>
      <c r="M17" s="638"/>
      <c r="N17" s="533">
        <v>540000</v>
      </c>
      <c r="O17" s="528">
        <f>J17*5</f>
        <v>2345868</v>
      </c>
      <c r="P17" s="534">
        <f>N17+O17+J17</f>
        <v>3355041.6</v>
      </c>
      <c r="Q17" s="528"/>
    </row>
    <row r="18" spans="1:36" s="34" customFormat="1" ht="27" customHeight="1">
      <c r="A18" s="210">
        <v>7</v>
      </c>
      <c r="B18" s="404" t="s">
        <v>365</v>
      </c>
      <c r="C18" s="371" t="s">
        <v>366</v>
      </c>
      <c r="D18" s="230" t="s">
        <v>332</v>
      </c>
      <c r="E18" s="442" t="s">
        <v>282</v>
      </c>
      <c r="F18" s="89" t="s">
        <v>376</v>
      </c>
      <c r="G18" s="576" t="s">
        <v>245</v>
      </c>
      <c r="H18" s="583" t="s">
        <v>12</v>
      </c>
      <c r="I18" s="578">
        <v>1</v>
      </c>
      <c r="J18" s="579">
        <f>4915080/10</f>
        <v>491508</v>
      </c>
      <c r="K18" s="563">
        <f>J18*5</f>
        <v>2457540</v>
      </c>
      <c r="L18" s="590">
        <f t="shared" ref="L18:L21" si="1">J18+K18</f>
        <v>2949048</v>
      </c>
      <c r="M18" s="638"/>
      <c r="N18" s="530"/>
      <c r="O18" s="528"/>
      <c r="P18" s="528"/>
      <c r="Q18" s="528"/>
    </row>
    <row r="19" spans="1:36" s="34" customFormat="1" ht="27" customHeight="1">
      <c r="A19" s="414">
        <v>8</v>
      </c>
      <c r="B19" s="407" t="s">
        <v>306</v>
      </c>
      <c r="C19" s="413" t="s">
        <v>19</v>
      </c>
      <c r="D19" s="411" t="s">
        <v>246</v>
      </c>
      <c r="E19" s="410" t="s">
        <v>307</v>
      </c>
      <c r="F19" s="89" t="s">
        <v>376</v>
      </c>
      <c r="G19" s="576" t="s">
        <v>7</v>
      </c>
      <c r="H19" s="583" t="s">
        <v>12</v>
      </c>
      <c r="I19" s="578">
        <v>1</v>
      </c>
      <c r="J19" s="579">
        <f>4915080/10</f>
        <v>491508</v>
      </c>
      <c r="K19" s="563">
        <f t="shared" ref="K19:K20" si="2">J19*5</f>
        <v>2457540</v>
      </c>
      <c r="L19" s="590">
        <f t="shared" si="1"/>
        <v>2949048</v>
      </c>
      <c r="M19" s="638"/>
      <c r="N19" s="530"/>
      <c r="O19" s="528"/>
      <c r="P19" s="528"/>
      <c r="Q19" s="528"/>
    </row>
    <row r="20" spans="1:36" s="34" customFormat="1" ht="27" customHeight="1">
      <c r="A20" s="210">
        <v>9</v>
      </c>
      <c r="B20" s="373" t="s">
        <v>293</v>
      </c>
      <c r="C20" s="371" t="s">
        <v>294</v>
      </c>
      <c r="D20" s="230" t="s">
        <v>249</v>
      </c>
      <c r="E20" s="370" t="s">
        <v>295</v>
      </c>
      <c r="F20" s="4" t="s">
        <v>377</v>
      </c>
      <c r="G20" s="576" t="s">
        <v>7</v>
      </c>
      <c r="H20" s="583" t="s">
        <v>8</v>
      </c>
      <c r="I20" s="578">
        <v>1</v>
      </c>
      <c r="J20" s="579">
        <f>4915080/10</f>
        <v>491508</v>
      </c>
      <c r="K20" s="563">
        <f t="shared" si="2"/>
        <v>2457540</v>
      </c>
      <c r="L20" s="590">
        <f t="shared" si="1"/>
        <v>2949048</v>
      </c>
      <c r="M20" s="638"/>
      <c r="N20" s="530"/>
      <c r="O20" s="529"/>
      <c r="P20" s="529"/>
      <c r="Q20" s="528"/>
    </row>
    <row r="21" spans="1:36" s="34" customFormat="1" ht="27" customHeight="1">
      <c r="A21" s="414">
        <v>10</v>
      </c>
      <c r="B21" s="374" t="s">
        <v>296</v>
      </c>
      <c r="C21" s="375" t="s">
        <v>297</v>
      </c>
      <c r="D21" s="376" t="s">
        <v>13</v>
      </c>
      <c r="E21" s="372" t="s">
        <v>298</v>
      </c>
      <c r="F21" s="4" t="s">
        <v>377</v>
      </c>
      <c r="G21" s="584" t="s">
        <v>23</v>
      </c>
      <c r="H21" s="585" t="s">
        <v>8</v>
      </c>
      <c r="I21" s="586">
        <v>1</v>
      </c>
      <c r="J21" s="579">
        <f>4331736/10</f>
        <v>433173.6</v>
      </c>
      <c r="K21" s="563">
        <f>J21*5+540000</f>
        <v>2705868</v>
      </c>
      <c r="L21" s="590">
        <f t="shared" si="1"/>
        <v>3139041.6</v>
      </c>
      <c r="M21" s="638"/>
      <c r="N21" s="533">
        <v>540000</v>
      </c>
      <c r="O21" s="528">
        <f>J21*5</f>
        <v>2165868</v>
      </c>
      <c r="P21" s="534">
        <f>J21+N21+O21</f>
        <v>3139041.6</v>
      </c>
      <c r="Q21" s="528"/>
    </row>
    <row r="22" spans="1:36" s="34" customFormat="1" ht="27" customHeight="1">
      <c r="A22" s="210">
        <v>11</v>
      </c>
      <c r="B22" s="373" t="s">
        <v>349</v>
      </c>
      <c r="C22" s="371" t="s">
        <v>350</v>
      </c>
      <c r="D22" s="230" t="s">
        <v>146</v>
      </c>
      <c r="E22" s="370" t="s">
        <v>351</v>
      </c>
      <c r="F22" s="4" t="s">
        <v>377</v>
      </c>
      <c r="G22" s="576" t="s">
        <v>23</v>
      </c>
      <c r="H22" s="582" t="s">
        <v>8</v>
      </c>
      <c r="I22" s="578">
        <v>1</v>
      </c>
      <c r="J22" s="579">
        <f>4915080/10</f>
        <v>491508</v>
      </c>
      <c r="K22" s="563">
        <f>J22*5</f>
        <v>2457540</v>
      </c>
      <c r="L22" s="590">
        <f t="shared" ref="L22:L25" si="3">J22+K22</f>
        <v>2949048</v>
      </c>
      <c r="M22" s="638"/>
      <c r="N22" s="530"/>
      <c r="O22" s="528"/>
      <c r="P22" s="528"/>
      <c r="Q22" s="528"/>
    </row>
    <row r="23" spans="1:36" s="34" customFormat="1" ht="27" customHeight="1">
      <c r="A23" s="414">
        <v>12</v>
      </c>
      <c r="B23" s="374" t="s">
        <v>303</v>
      </c>
      <c r="C23" s="369" t="s">
        <v>304</v>
      </c>
      <c r="D23" s="230" t="s">
        <v>242</v>
      </c>
      <c r="E23" s="370" t="s">
        <v>305</v>
      </c>
      <c r="F23" s="4" t="s">
        <v>377</v>
      </c>
      <c r="G23" s="576" t="s">
        <v>15</v>
      </c>
      <c r="H23" s="582" t="s">
        <v>12</v>
      </c>
      <c r="I23" s="578">
        <v>1</v>
      </c>
      <c r="J23" s="579">
        <f>4915080/10</f>
        <v>491508</v>
      </c>
      <c r="K23" s="563">
        <f>J23*5</f>
        <v>2457540</v>
      </c>
      <c r="L23" s="590">
        <f t="shared" si="3"/>
        <v>2949048</v>
      </c>
      <c r="M23" s="638"/>
      <c r="N23" s="530"/>
      <c r="O23" s="528"/>
      <c r="P23" s="528"/>
      <c r="Q23" s="528"/>
    </row>
    <row r="24" spans="1:36" s="34" customFormat="1" ht="27" customHeight="1">
      <c r="A24" s="210">
        <v>13</v>
      </c>
      <c r="B24" s="374" t="s">
        <v>222</v>
      </c>
      <c r="C24" s="369" t="s">
        <v>223</v>
      </c>
      <c r="D24" s="230" t="s">
        <v>224</v>
      </c>
      <c r="E24" s="377" t="s">
        <v>225</v>
      </c>
      <c r="F24" s="4" t="s">
        <v>377</v>
      </c>
      <c r="G24" s="576" t="s">
        <v>23</v>
      </c>
      <c r="H24" s="583" t="s">
        <v>8</v>
      </c>
      <c r="I24" s="578">
        <v>1</v>
      </c>
      <c r="J24" s="579">
        <f>2290032/10</f>
        <v>229003.2</v>
      </c>
      <c r="K24" s="563">
        <f>J24*5+2915035.2</f>
        <v>4060051.2</v>
      </c>
      <c r="L24" s="590">
        <f t="shared" si="3"/>
        <v>4289054.4000000004</v>
      </c>
      <c r="M24" s="644"/>
      <c r="N24" s="531">
        <v>2915035.2</v>
      </c>
      <c r="O24" s="528">
        <f>J24*5</f>
        <v>1145016</v>
      </c>
      <c r="P24" s="534">
        <f>N24+O24+J24</f>
        <v>4289054.4000000004</v>
      </c>
      <c r="Q24" s="528"/>
    </row>
    <row r="25" spans="1:36" s="34" customFormat="1" ht="27" customHeight="1">
      <c r="A25" s="414">
        <v>14</v>
      </c>
      <c r="B25" s="374" t="s">
        <v>299</v>
      </c>
      <c r="C25" s="369" t="s">
        <v>300</v>
      </c>
      <c r="D25" s="230" t="s">
        <v>301</v>
      </c>
      <c r="E25" s="370" t="s">
        <v>302</v>
      </c>
      <c r="F25" s="4" t="s">
        <v>377</v>
      </c>
      <c r="G25" s="576" t="s">
        <v>7</v>
      </c>
      <c r="H25" s="583" t="s">
        <v>12</v>
      </c>
      <c r="I25" s="578">
        <v>1</v>
      </c>
      <c r="J25" s="579">
        <f>4915080/10</f>
        <v>491508</v>
      </c>
      <c r="K25" s="563">
        <f>J25*5</f>
        <v>2457540</v>
      </c>
      <c r="L25" s="590">
        <f t="shared" si="3"/>
        <v>2949048</v>
      </c>
      <c r="M25" s="637"/>
    </row>
    <row r="26" spans="1:36" s="34" customFormat="1" ht="27" customHeight="1">
      <c r="A26" s="502">
        <v>15</v>
      </c>
      <c r="B26" s="496" t="s">
        <v>289</v>
      </c>
      <c r="C26" s="503" t="s">
        <v>290</v>
      </c>
      <c r="D26" s="504" t="s">
        <v>291</v>
      </c>
      <c r="E26" s="497" t="s">
        <v>292</v>
      </c>
      <c r="F26" s="498" t="s">
        <v>377</v>
      </c>
      <c r="G26" s="573" t="s">
        <v>23</v>
      </c>
      <c r="H26" s="574" t="s">
        <v>8</v>
      </c>
      <c r="I26" s="575">
        <v>1</v>
      </c>
      <c r="J26" s="560">
        <f>4915080/10</f>
        <v>491508</v>
      </c>
      <c r="K26" s="561">
        <f>J26*5</f>
        <v>2457540</v>
      </c>
      <c r="L26" s="557">
        <f>J26+K26</f>
        <v>2949048</v>
      </c>
      <c r="M26" s="639"/>
    </row>
    <row r="27" spans="1:36" s="211" customFormat="1" ht="27" customHeight="1">
      <c r="A27" s="708" t="s">
        <v>392</v>
      </c>
      <c r="B27" s="709"/>
      <c r="C27" s="709"/>
      <c r="D27" s="709"/>
      <c r="E27" s="709"/>
      <c r="F27" s="709"/>
      <c r="G27" s="709"/>
      <c r="H27" s="709"/>
      <c r="I27" s="710"/>
      <c r="J27" s="547">
        <f>SUM(J11:J26)</f>
        <v>6748941.6000000006</v>
      </c>
      <c r="K27" s="548">
        <f>SUM(K11:K26)</f>
        <v>44825688</v>
      </c>
      <c r="L27" s="548">
        <f>SUM(L11:L26)</f>
        <v>51574629.600000001</v>
      </c>
      <c r="M27" s="505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</row>
    <row r="28" spans="1:36" ht="26.25" customHeight="1">
      <c r="B28" s="587" t="s">
        <v>395</v>
      </c>
      <c r="C28" s="587"/>
      <c r="D28" s="587"/>
      <c r="E28" s="587"/>
      <c r="F28" s="587"/>
      <c r="G28" s="587"/>
    </row>
    <row r="29" spans="1:36" ht="28.5" customHeight="1">
      <c r="A29" s="662" t="s">
        <v>216</v>
      </c>
      <c r="B29" s="662"/>
      <c r="C29" s="662"/>
      <c r="D29" s="662"/>
      <c r="E29" s="712" t="s">
        <v>210</v>
      </c>
      <c r="F29" s="712"/>
      <c r="G29" s="712"/>
      <c r="H29" s="712"/>
      <c r="I29" s="712"/>
      <c r="J29" s="711" t="s">
        <v>214</v>
      </c>
      <c r="K29" s="711"/>
      <c r="L29" s="711"/>
      <c r="M29" s="711"/>
    </row>
    <row r="30" spans="1:36">
      <c r="A30" s="14"/>
      <c r="B30" s="14"/>
      <c r="C30" s="14"/>
      <c r="D30" s="2"/>
      <c r="E30" s="712" t="s">
        <v>211</v>
      </c>
      <c r="F30" s="712"/>
      <c r="G30" s="712"/>
      <c r="H30" s="712"/>
      <c r="I30" s="712"/>
      <c r="J30" s="711" t="s">
        <v>215</v>
      </c>
      <c r="K30" s="711"/>
      <c r="L30" s="711"/>
      <c r="M30" s="711"/>
    </row>
    <row r="31" spans="1:36">
      <c r="A31" s="14"/>
      <c r="B31" s="14"/>
      <c r="C31" s="14"/>
      <c r="D31" s="2"/>
      <c r="E31" s="2"/>
      <c r="F31" s="14"/>
      <c r="G31" s="40"/>
      <c r="H31" s="14"/>
      <c r="I31" s="2"/>
      <c r="J31" s="2"/>
      <c r="K31" s="2"/>
      <c r="L31" s="14"/>
      <c r="M31" s="144"/>
    </row>
    <row r="32" spans="1:36">
      <c r="A32" s="14"/>
      <c r="B32" s="14"/>
      <c r="C32" s="14"/>
      <c r="D32" s="2"/>
      <c r="E32" s="2"/>
      <c r="F32" s="14"/>
      <c r="G32" s="40"/>
      <c r="H32" s="14"/>
      <c r="I32" s="2"/>
      <c r="J32" s="2"/>
      <c r="K32" s="2"/>
      <c r="L32" s="14"/>
      <c r="M32" s="144"/>
    </row>
    <row r="33" spans="1:13">
      <c r="A33" s="14"/>
      <c r="B33" s="14"/>
      <c r="C33" s="14"/>
      <c r="D33" s="2"/>
      <c r="E33" s="2"/>
      <c r="F33" s="14"/>
      <c r="G33" s="40"/>
      <c r="H33" s="14"/>
      <c r="I33" s="2"/>
      <c r="J33" s="731" t="s">
        <v>411</v>
      </c>
      <c r="K33" s="731"/>
      <c r="L33" s="731"/>
      <c r="M33" s="731"/>
    </row>
    <row r="34" spans="1:13">
      <c r="A34" s="14"/>
      <c r="B34" s="14"/>
      <c r="C34" s="14"/>
      <c r="D34" s="2"/>
      <c r="E34" s="2"/>
      <c r="F34" s="14"/>
      <c r="G34" s="40"/>
      <c r="H34" s="14"/>
      <c r="I34" s="2"/>
      <c r="J34" s="2"/>
      <c r="K34" s="2"/>
      <c r="L34" s="14"/>
      <c r="M34" s="144"/>
    </row>
    <row r="35" spans="1:13">
      <c r="A35" s="14"/>
      <c r="B35" s="14"/>
      <c r="C35" s="14"/>
      <c r="D35" s="2"/>
      <c r="E35" s="2"/>
      <c r="F35" s="14"/>
      <c r="G35" s="40"/>
      <c r="H35" s="14"/>
      <c r="I35" s="2"/>
      <c r="J35" s="2"/>
      <c r="K35" s="2"/>
      <c r="L35" s="14"/>
      <c r="M35" s="144"/>
    </row>
    <row r="36" spans="1:13">
      <c r="A36" s="14"/>
      <c r="B36" s="14"/>
      <c r="C36" s="14"/>
      <c r="D36" s="2"/>
      <c r="E36" s="2"/>
      <c r="F36" s="14"/>
      <c r="G36" s="40"/>
      <c r="H36" s="14"/>
      <c r="I36" s="2"/>
      <c r="J36" s="2"/>
      <c r="K36" s="2"/>
      <c r="L36" s="14"/>
      <c r="M36" s="144"/>
    </row>
    <row r="37" spans="1:13">
      <c r="A37" s="662" t="s">
        <v>212</v>
      </c>
      <c r="B37" s="662"/>
      <c r="C37" s="662"/>
      <c r="D37" s="662"/>
      <c r="E37" s="662" t="s">
        <v>373</v>
      </c>
      <c r="F37" s="662"/>
      <c r="G37" s="662"/>
      <c r="H37" s="662"/>
      <c r="I37" s="662"/>
      <c r="J37" s="711" t="s">
        <v>213</v>
      </c>
      <c r="K37" s="711"/>
      <c r="L37" s="711"/>
      <c r="M37" s="711"/>
    </row>
  </sheetData>
  <sortState ref="A83:AJ86">
    <sortCondition ref="D83:D86"/>
  </sortState>
  <mergeCells count="27">
    <mergeCell ref="J37:M37"/>
    <mergeCell ref="E29:I29"/>
    <mergeCell ref="E30:I30"/>
    <mergeCell ref="E37:I37"/>
    <mergeCell ref="A27:I27"/>
    <mergeCell ref="A37:D37"/>
    <mergeCell ref="A29:D29"/>
    <mergeCell ref="J29:M29"/>
    <mergeCell ref="J30:M30"/>
    <mergeCell ref="J33:M33"/>
    <mergeCell ref="M8:M9"/>
    <mergeCell ref="A3:L3"/>
    <mergeCell ref="A4:L4"/>
    <mergeCell ref="A5:L5"/>
    <mergeCell ref="B8:B9"/>
    <mergeCell ref="A8:A9"/>
    <mergeCell ref="C8:C9"/>
    <mergeCell ref="D8:D9"/>
    <mergeCell ref="E8:E9"/>
    <mergeCell ref="F8:F9"/>
    <mergeCell ref="J8:J9"/>
    <mergeCell ref="L6:M6"/>
    <mergeCell ref="G15:H15"/>
    <mergeCell ref="I8:I9"/>
    <mergeCell ref="G8:H9"/>
    <mergeCell ref="K8:K9"/>
    <mergeCell ref="L8:L9"/>
  </mergeCells>
  <pageMargins left="0.21" right="0.2" top="0.46" bottom="0.44" header="0.81" footer="0.16"/>
  <pageSetup paperSize="9" scale="90" orientation="landscape" horizontalDpi="180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D32"/>
  <sheetViews>
    <sheetView zoomScaleNormal="100" workbookViewId="0">
      <selection activeCell="K9" sqref="K9:K10"/>
    </sheetView>
  </sheetViews>
  <sheetFormatPr defaultRowHeight="15"/>
  <cols>
    <col min="1" max="1" width="5.28515625" style="16" customWidth="1"/>
    <col min="2" max="2" width="19.5703125" style="16" customWidth="1"/>
    <col min="3" max="3" width="16" style="16" customWidth="1"/>
    <col min="4" max="4" width="7.5703125" style="16" customWidth="1"/>
    <col min="5" max="5" width="10.42578125" style="41" customWidth="1"/>
    <col min="6" max="6" width="11.28515625" style="16" customWidth="1"/>
    <col min="7" max="7" width="7.28515625" style="16" customWidth="1"/>
    <col min="8" max="8" width="12.42578125" style="16" customWidth="1"/>
    <col min="9" max="9" width="10.28515625" style="25" customWidth="1"/>
    <col min="10" max="10" width="9.85546875" style="25" customWidth="1"/>
    <col min="11" max="11" width="14.42578125" style="16" customWidth="1"/>
    <col min="12" max="12" width="17.5703125" style="16" customWidth="1"/>
    <col min="13" max="13" width="8.7109375" style="16" customWidth="1"/>
    <col min="14" max="14" width="10" style="16" hidden="1" customWidth="1"/>
    <col min="15" max="16384" width="9.140625" style="16"/>
  </cols>
  <sheetData>
    <row r="1" spans="1:14" ht="15.75">
      <c r="A1" s="1" t="s">
        <v>162</v>
      </c>
      <c r="B1" s="2"/>
      <c r="C1" s="1"/>
      <c r="D1" s="1"/>
      <c r="E1" s="8"/>
      <c r="F1" s="1"/>
      <c r="G1" s="7"/>
      <c r="H1" s="1"/>
      <c r="I1" s="7"/>
      <c r="J1" s="7"/>
    </row>
    <row r="2" spans="1:14" ht="15.75">
      <c r="A2" s="9" t="s">
        <v>200</v>
      </c>
      <c r="B2" s="14"/>
      <c r="C2" s="9"/>
      <c r="D2" s="1"/>
      <c r="E2" s="8"/>
      <c r="F2" s="1"/>
      <c r="G2" s="7"/>
      <c r="H2" s="1"/>
      <c r="I2" s="7"/>
      <c r="J2" s="7"/>
    </row>
    <row r="3" spans="1:14" ht="15.75">
      <c r="A3" s="1"/>
      <c r="B3" s="2"/>
      <c r="C3" s="1"/>
      <c r="D3" s="1"/>
      <c r="E3" s="8"/>
      <c r="F3" s="1"/>
      <c r="G3" s="7"/>
      <c r="H3" s="1"/>
      <c r="I3" s="7"/>
      <c r="J3" s="7"/>
    </row>
    <row r="4" spans="1:14" ht="15.75">
      <c r="A4" s="713" t="s">
        <v>391</v>
      </c>
      <c r="B4" s="713"/>
      <c r="C4" s="713"/>
      <c r="D4" s="713"/>
      <c r="E4" s="713"/>
      <c r="F4" s="713"/>
      <c r="G4" s="713"/>
      <c r="H4" s="713"/>
      <c r="I4" s="713"/>
      <c r="J4" s="713"/>
      <c r="K4" s="713"/>
      <c r="L4" s="713"/>
      <c r="M4" s="713"/>
    </row>
    <row r="5" spans="1:14" ht="18.75">
      <c r="A5" s="687" t="s">
        <v>218</v>
      </c>
      <c r="B5" s="687"/>
      <c r="C5" s="687"/>
      <c r="D5" s="687"/>
      <c r="E5" s="687"/>
      <c r="F5" s="687"/>
      <c r="G5" s="687"/>
      <c r="H5" s="687"/>
      <c r="I5" s="687"/>
      <c r="J5" s="687"/>
      <c r="K5" s="687"/>
      <c r="L5" s="687"/>
      <c r="M5" s="687"/>
      <c r="N5" s="476"/>
    </row>
    <row r="6" spans="1:14" ht="17.25" customHeight="1">
      <c r="A6" s="688" t="s">
        <v>412</v>
      </c>
      <c r="B6" s="688"/>
      <c r="C6" s="688"/>
      <c r="D6" s="688"/>
      <c r="E6" s="688"/>
      <c r="F6" s="688"/>
      <c r="G6" s="688"/>
      <c r="H6" s="688"/>
      <c r="I6" s="688"/>
      <c r="J6" s="688"/>
      <c r="K6" s="688"/>
      <c r="L6" s="688"/>
      <c r="M6" s="688"/>
      <c r="N6" s="476"/>
    </row>
    <row r="7" spans="1:14" ht="17.25" customHeight="1">
      <c r="A7" s="525"/>
      <c r="B7" s="525"/>
      <c r="C7" s="525"/>
      <c r="D7" s="525"/>
      <c r="E7" s="525"/>
      <c r="F7" s="525"/>
      <c r="G7" s="525"/>
      <c r="H7" s="525"/>
      <c r="I7" s="525"/>
      <c r="J7" s="525"/>
      <c r="K7" s="22"/>
      <c r="L7" s="681" t="s">
        <v>385</v>
      </c>
      <c r="M7" s="681"/>
      <c r="N7" s="476"/>
    </row>
    <row r="8" spans="1:14" ht="9" customHeight="1">
      <c r="A8" s="138"/>
      <c r="B8" s="138"/>
      <c r="C8" s="138"/>
      <c r="D8" s="138"/>
      <c r="E8" s="138"/>
      <c r="F8" s="138"/>
      <c r="G8" s="138"/>
      <c r="H8" s="138"/>
      <c r="I8" s="138"/>
      <c r="J8" s="218"/>
      <c r="K8" s="22"/>
      <c r="L8" s="682"/>
      <c r="M8" s="682"/>
      <c r="N8" s="476"/>
    </row>
    <row r="9" spans="1:14" ht="26.25" customHeight="1">
      <c r="A9" s="732" t="s">
        <v>0</v>
      </c>
      <c r="B9" s="733" t="s">
        <v>1</v>
      </c>
      <c r="C9" s="734" t="s">
        <v>2</v>
      </c>
      <c r="D9" s="693" t="s">
        <v>3</v>
      </c>
      <c r="E9" s="695" t="s">
        <v>4</v>
      </c>
      <c r="F9" s="714" t="s">
        <v>5</v>
      </c>
      <c r="G9" s="732" t="s">
        <v>6</v>
      </c>
      <c r="H9" s="699"/>
      <c r="I9" s="701" t="s">
        <v>199</v>
      </c>
      <c r="J9" s="697" t="s">
        <v>374</v>
      </c>
      <c r="K9" s="704" t="s">
        <v>375</v>
      </c>
      <c r="L9" s="704" t="s">
        <v>403</v>
      </c>
      <c r="M9" s="704" t="s">
        <v>25</v>
      </c>
    </row>
    <row r="10" spans="1:14" ht="26.25" customHeight="1">
      <c r="A10" s="690"/>
      <c r="B10" s="722"/>
      <c r="C10" s="692"/>
      <c r="D10" s="694"/>
      <c r="E10" s="696"/>
      <c r="F10" s="715"/>
      <c r="G10" s="690"/>
      <c r="H10" s="700"/>
      <c r="I10" s="702"/>
      <c r="J10" s="698"/>
      <c r="K10" s="705"/>
      <c r="L10" s="705"/>
      <c r="M10" s="705"/>
    </row>
    <row r="11" spans="1:14" ht="21.75" customHeight="1">
      <c r="A11" s="55" t="s">
        <v>186</v>
      </c>
      <c r="B11" s="113" t="s">
        <v>189</v>
      </c>
      <c r="C11" s="114"/>
      <c r="D11" s="114"/>
      <c r="E11" s="114"/>
      <c r="F11" s="114"/>
      <c r="G11" s="114"/>
      <c r="H11" s="114"/>
      <c r="I11" s="114"/>
      <c r="J11" s="460"/>
      <c r="K11" s="461"/>
      <c r="L11" s="461"/>
      <c r="M11" s="461"/>
    </row>
    <row r="12" spans="1:14" ht="18" customHeight="1">
      <c r="A12" s="158">
        <v>1</v>
      </c>
      <c r="B12" s="159" t="s">
        <v>163</v>
      </c>
      <c r="C12" s="160" t="s">
        <v>164</v>
      </c>
      <c r="D12" s="378" t="s">
        <v>147</v>
      </c>
      <c r="E12" s="161" t="s">
        <v>161</v>
      </c>
      <c r="F12" s="162" t="s">
        <v>203</v>
      </c>
      <c r="G12" s="163" t="s">
        <v>16</v>
      </c>
      <c r="H12" s="164" t="s">
        <v>35</v>
      </c>
      <c r="I12" s="165">
        <v>1</v>
      </c>
      <c r="J12" s="549">
        <f>2733588/5</f>
        <v>546717.6</v>
      </c>
      <c r="K12" s="549">
        <f>3700857.6+594000</f>
        <v>4294857.5999999996</v>
      </c>
      <c r="L12" s="589">
        <f>J12+K12</f>
        <v>4841575.1999999993</v>
      </c>
      <c r="M12" s="526"/>
      <c r="N12" s="535">
        <v>594000</v>
      </c>
    </row>
    <row r="13" spans="1:14" ht="18" customHeight="1">
      <c r="A13" s="130">
        <v>2</v>
      </c>
      <c r="B13" s="131" t="s">
        <v>165</v>
      </c>
      <c r="C13" s="132" t="s">
        <v>166</v>
      </c>
      <c r="D13" s="379" t="s">
        <v>36</v>
      </c>
      <c r="E13" s="133" t="s">
        <v>167</v>
      </c>
      <c r="F13" s="134" t="s">
        <v>203</v>
      </c>
      <c r="G13" s="135" t="s">
        <v>16</v>
      </c>
      <c r="H13" s="136" t="s">
        <v>168</v>
      </c>
      <c r="I13" s="137">
        <v>1</v>
      </c>
      <c r="J13" s="550">
        <f>900000/5</f>
        <v>180000</v>
      </c>
      <c r="K13" s="551">
        <v>1887969.6</v>
      </c>
      <c r="L13" s="589">
        <f>J13+K13</f>
        <v>2067969.6</v>
      </c>
      <c r="M13" s="459"/>
    </row>
    <row r="14" spans="1:14" ht="18" customHeight="1">
      <c r="A14" s="56">
        <v>3</v>
      </c>
      <c r="B14" s="57" t="s">
        <v>172</v>
      </c>
      <c r="C14" s="58" t="s">
        <v>173</v>
      </c>
      <c r="D14" s="380" t="s">
        <v>128</v>
      </c>
      <c r="E14" s="59" t="s">
        <v>151</v>
      </c>
      <c r="F14" s="60" t="s">
        <v>202</v>
      </c>
      <c r="G14" s="61" t="s">
        <v>16</v>
      </c>
      <c r="H14" s="62" t="s">
        <v>17</v>
      </c>
      <c r="I14" s="173">
        <v>1</v>
      </c>
      <c r="J14" s="550">
        <f>2733588/5</f>
        <v>546717.6</v>
      </c>
      <c r="K14" s="551">
        <v>3700857.6</v>
      </c>
      <c r="L14" s="589">
        <f>J14+K14</f>
        <v>4247575.2</v>
      </c>
      <c r="M14" s="459"/>
    </row>
    <row r="15" spans="1:14" ht="18" customHeight="1">
      <c r="A15" s="63" t="s">
        <v>187</v>
      </c>
      <c r="B15" s="128" t="s">
        <v>184</v>
      </c>
      <c r="C15" s="129"/>
      <c r="D15" s="129"/>
      <c r="E15" s="129"/>
      <c r="F15" s="19"/>
      <c r="G15" s="735"/>
      <c r="H15" s="735"/>
      <c r="I15" s="473"/>
      <c r="J15" s="552"/>
      <c r="K15" s="553"/>
      <c r="L15" s="538"/>
      <c r="M15" s="459"/>
    </row>
    <row r="16" spans="1:14" ht="18" customHeight="1">
      <c r="A16" s="381">
        <v>4</v>
      </c>
      <c r="B16" s="51" t="s">
        <v>169</v>
      </c>
      <c r="C16" s="197" t="s">
        <v>170</v>
      </c>
      <c r="D16" s="233" t="s">
        <v>30</v>
      </c>
      <c r="E16" s="198" t="s">
        <v>171</v>
      </c>
      <c r="F16" s="199" t="s">
        <v>203</v>
      </c>
      <c r="G16" s="200" t="s">
        <v>15</v>
      </c>
      <c r="H16" s="201" t="s">
        <v>8</v>
      </c>
      <c r="I16" s="474">
        <v>1</v>
      </c>
      <c r="J16" s="550">
        <f>2733588/5</f>
        <v>546717.6</v>
      </c>
      <c r="K16" s="551">
        <v>3700857.6</v>
      </c>
      <c r="L16" s="538">
        <f>J16+K16</f>
        <v>4247575.2</v>
      </c>
      <c r="M16" s="459"/>
    </row>
    <row r="17" spans="1:30" ht="18" customHeight="1">
      <c r="A17" s="64">
        <v>5</v>
      </c>
      <c r="B17" s="188" t="s">
        <v>283</v>
      </c>
      <c r="C17" s="190" t="s">
        <v>284</v>
      </c>
      <c r="D17" s="234" t="s">
        <v>285</v>
      </c>
      <c r="E17" s="187" t="s">
        <v>281</v>
      </c>
      <c r="F17" s="180" t="s">
        <v>203</v>
      </c>
      <c r="G17" s="189" t="s">
        <v>247</v>
      </c>
      <c r="H17" s="191" t="s">
        <v>9</v>
      </c>
      <c r="I17" s="474">
        <v>1</v>
      </c>
      <c r="J17" s="550">
        <f>2733588/5</f>
        <v>546717.6</v>
      </c>
      <c r="K17" s="551">
        <v>3700857.6</v>
      </c>
      <c r="L17" s="538">
        <f>J17+K17</f>
        <v>4247575.2</v>
      </c>
      <c r="M17" s="459"/>
    </row>
    <row r="18" spans="1:30" ht="18" customHeight="1">
      <c r="A18" s="381">
        <v>6</v>
      </c>
      <c r="B18" s="217" t="s">
        <v>286</v>
      </c>
      <c r="C18" s="214" t="s">
        <v>287</v>
      </c>
      <c r="D18" s="481" t="s">
        <v>242</v>
      </c>
      <c r="E18" s="405" t="s">
        <v>288</v>
      </c>
      <c r="F18" s="215" t="s">
        <v>202</v>
      </c>
      <c r="G18" s="213" t="s">
        <v>14</v>
      </c>
      <c r="H18" s="216" t="s">
        <v>12</v>
      </c>
      <c r="I18" s="474">
        <v>1</v>
      </c>
      <c r="J18" s="554">
        <f>2733588/5</f>
        <v>546717.6</v>
      </c>
      <c r="K18" s="544">
        <v>3700857.6</v>
      </c>
      <c r="L18" s="538">
        <f>J18+K18</f>
        <v>4247575.2</v>
      </c>
      <c r="M18" s="459"/>
    </row>
    <row r="19" spans="1:30" ht="18" customHeight="1">
      <c r="A19" s="64">
        <v>7</v>
      </c>
      <c r="B19" s="207" t="s">
        <v>316</v>
      </c>
      <c r="C19" s="202" t="s">
        <v>104</v>
      </c>
      <c r="D19" s="233" t="s">
        <v>144</v>
      </c>
      <c r="E19" s="203" t="s">
        <v>317</v>
      </c>
      <c r="F19" s="204" t="s">
        <v>202</v>
      </c>
      <c r="G19" s="205" t="s">
        <v>15</v>
      </c>
      <c r="H19" s="206" t="s">
        <v>8</v>
      </c>
      <c r="I19" s="474">
        <v>1</v>
      </c>
      <c r="J19" s="621">
        <f>2733588/5</f>
        <v>546717.6</v>
      </c>
      <c r="K19" s="544">
        <v>3700857.6</v>
      </c>
      <c r="L19" s="538">
        <f>J19+K19</f>
        <v>4247575.2</v>
      </c>
      <c r="M19" s="459"/>
    </row>
    <row r="20" spans="1:30" s="23" customFormat="1" ht="18" customHeight="1">
      <c r="A20" s="506">
        <v>8</v>
      </c>
      <c r="B20" s="403" t="s">
        <v>338</v>
      </c>
      <c r="C20" s="507" t="s">
        <v>339</v>
      </c>
      <c r="D20" s="508" t="s">
        <v>137</v>
      </c>
      <c r="E20" s="497" t="s">
        <v>340</v>
      </c>
      <c r="F20" s="509" t="s">
        <v>202</v>
      </c>
      <c r="G20" s="510" t="s">
        <v>14</v>
      </c>
      <c r="H20" s="511" t="s">
        <v>10</v>
      </c>
      <c r="I20" s="512">
        <v>1</v>
      </c>
      <c r="J20" s="620">
        <f>2733588/5</f>
        <v>546717.6</v>
      </c>
      <c r="K20" s="555">
        <v>3700857.6</v>
      </c>
      <c r="L20" s="559">
        <f>J20+K20</f>
        <v>4247575.2</v>
      </c>
      <c r="M20" s="513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</row>
    <row r="21" spans="1:30" s="23" customFormat="1" ht="18" customHeight="1">
      <c r="A21" s="737" t="s">
        <v>392</v>
      </c>
      <c r="B21" s="738"/>
      <c r="C21" s="738"/>
      <c r="D21" s="738"/>
      <c r="E21" s="738"/>
      <c r="F21" s="738"/>
      <c r="G21" s="738"/>
      <c r="H21" s="738"/>
      <c r="I21" s="739"/>
      <c r="J21" s="556">
        <f>SUM(J12:J20)</f>
        <v>4007023.2</v>
      </c>
      <c r="K21" s="556">
        <f>SUM(K12:K20)</f>
        <v>28387972.800000004</v>
      </c>
      <c r="L21" s="548">
        <f>SUM(L12:L20)</f>
        <v>32394995.999999996</v>
      </c>
      <c r="M21" s="499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</row>
    <row r="22" spans="1:30" ht="23.25" customHeight="1">
      <c r="B22" s="587" t="s">
        <v>396</v>
      </c>
      <c r="C22" s="587"/>
      <c r="D22" s="587"/>
      <c r="E22" s="587"/>
      <c r="F22" s="587"/>
      <c r="G22" s="587"/>
      <c r="H22" s="587"/>
    </row>
    <row r="23" spans="1:30" s="179" customFormat="1" ht="18" customHeight="1">
      <c r="A23" s="174"/>
      <c r="B23" s="51"/>
      <c r="C23" s="175"/>
      <c r="D23" s="175"/>
      <c r="E23" s="176"/>
      <c r="F23" s="177"/>
      <c r="G23" s="178"/>
      <c r="H23" s="80"/>
      <c r="I23" s="139"/>
      <c r="J23" s="139"/>
    </row>
    <row r="24" spans="1:30" ht="15.75">
      <c r="A24" s="687" t="s">
        <v>216</v>
      </c>
      <c r="B24" s="687"/>
      <c r="C24" s="687"/>
      <c r="D24" s="736" t="s">
        <v>210</v>
      </c>
      <c r="E24" s="736"/>
      <c r="F24" s="736"/>
      <c r="G24" s="736"/>
      <c r="H24" s="736"/>
      <c r="I24" s="736"/>
      <c r="J24" s="711" t="s">
        <v>214</v>
      </c>
      <c r="K24" s="711"/>
      <c r="L24" s="711"/>
      <c r="M24" s="711"/>
    </row>
    <row r="25" spans="1:30" ht="15.75">
      <c r="A25" s="6"/>
      <c r="B25" s="6"/>
      <c r="C25" s="6"/>
      <c r="D25" s="736" t="s">
        <v>211</v>
      </c>
      <c r="E25" s="736"/>
      <c r="F25" s="736"/>
      <c r="G25" s="736"/>
      <c r="H25" s="736"/>
      <c r="I25" s="736"/>
      <c r="J25" s="711" t="s">
        <v>215</v>
      </c>
      <c r="K25" s="711"/>
      <c r="L25" s="711"/>
      <c r="M25" s="711"/>
    </row>
    <row r="26" spans="1:30" ht="15.75">
      <c r="A26" s="6"/>
      <c r="B26" s="6"/>
      <c r="C26" s="6"/>
      <c r="D26" s="6"/>
      <c r="E26" s="143"/>
      <c r="F26" s="6"/>
      <c r="G26" s="6"/>
      <c r="H26" s="524"/>
      <c r="I26" s="524"/>
      <c r="J26" s="524"/>
      <c r="K26" s="524"/>
      <c r="L26" s="2"/>
    </row>
    <row r="27" spans="1:30" ht="15.75">
      <c r="A27" s="6"/>
      <c r="B27" s="6"/>
      <c r="C27" s="6"/>
      <c r="D27" s="6"/>
      <c r="E27" s="143"/>
      <c r="F27" s="6"/>
      <c r="G27" s="6"/>
      <c r="H27" s="524"/>
      <c r="I27" s="524"/>
      <c r="J27" s="524"/>
      <c r="K27" s="524"/>
      <c r="L27" s="2"/>
    </row>
    <row r="28" spans="1:30" ht="15.75">
      <c r="A28" s="6"/>
      <c r="B28" s="6"/>
      <c r="C28" s="6"/>
      <c r="D28" s="6"/>
      <c r="E28" s="143"/>
      <c r="F28" s="6"/>
      <c r="G28" s="6"/>
      <c r="H28" s="524"/>
      <c r="I28" s="524"/>
      <c r="J28" s="687" t="s">
        <v>411</v>
      </c>
      <c r="K28" s="687"/>
      <c r="L28" s="687"/>
      <c r="M28" s="687"/>
    </row>
    <row r="29" spans="1:30" ht="15.75">
      <c r="A29" s="6"/>
      <c r="B29" s="6"/>
      <c r="C29" s="6"/>
      <c r="D29" s="6"/>
      <c r="E29" s="143"/>
      <c r="F29" s="6"/>
      <c r="G29" s="6"/>
      <c r="H29" s="524"/>
      <c r="I29" s="524"/>
      <c r="J29" s="524"/>
      <c r="K29" s="524"/>
      <c r="L29" s="2"/>
    </row>
    <row r="30" spans="1:30" ht="15.75">
      <c r="A30" s="6"/>
      <c r="B30" s="6"/>
      <c r="C30" s="6"/>
      <c r="D30" s="6"/>
      <c r="E30" s="143"/>
      <c r="F30" s="6"/>
      <c r="G30" s="6"/>
      <c r="H30" s="524"/>
      <c r="I30" s="524"/>
      <c r="J30" s="524"/>
      <c r="K30" s="524"/>
      <c r="L30" s="2"/>
    </row>
    <row r="31" spans="1:30" ht="15.75">
      <c r="A31" s="6"/>
      <c r="B31" s="6"/>
      <c r="C31" s="6"/>
      <c r="D31" s="6"/>
      <c r="E31" s="143"/>
      <c r="F31" s="6"/>
      <c r="G31" s="6"/>
      <c r="H31" s="524"/>
      <c r="I31" s="524"/>
      <c r="J31" s="524"/>
      <c r="K31" s="524"/>
      <c r="L31" s="2"/>
    </row>
    <row r="32" spans="1:30" ht="15.75">
      <c r="A32" s="687" t="s">
        <v>212</v>
      </c>
      <c r="B32" s="687"/>
      <c r="C32" s="687"/>
      <c r="D32" s="736" t="s">
        <v>373</v>
      </c>
      <c r="E32" s="736"/>
      <c r="F32" s="736"/>
      <c r="G32" s="736"/>
      <c r="H32" s="736"/>
      <c r="I32" s="736"/>
      <c r="J32" s="711" t="s">
        <v>213</v>
      </c>
      <c r="K32" s="711"/>
      <c r="L32" s="711"/>
      <c r="M32" s="711"/>
    </row>
  </sheetData>
  <sortState ref="B34:J35">
    <sortCondition ref="D34:D35"/>
  </sortState>
  <mergeCells count="28">
    <mergeCell ref="D32:I32"/>
    <mergeCell ref="A21:I21"/>
    <mergeCell ref="A24:C24"/>
    <mergeCell ref="A32:C32"/>
    <mergeCell ref="J24:M24"/>
    <mergeCell ref="J25:M25"/>
    <mergeCell ref="J32:M32"/>
    <mergeCell ref="D24:I24"/>
    <mergeCell ref="D25:I25"/>
    <mergeCell ref="J28:M28"/>
    <mergeCell ref="L8:M8"/>
    <mergeCell ref="L7:M7"/>
    <mergeCell ref="A4:M4"/>
    <mergeCell ref="A5:M5"/>
    <mergeCell ref="A6:M6"/>
    <mergeCell ref="K9:K10"/>
    <mergeCell ref="L9:L10"/>
    <mergeCell ref="M9:M10"/>
    <mergeCell ref="G15:H15"/>
    <mergeCell ref="G9:H10"/>
    <mergeCell ref="I9:I10"/>
    <mergeCell ref="F9:F10"/>
    <mergeCell ref="J9:J10"/>
    <mergeCell ref="A9:A10"/>
    <mergeCell ref="B9:B10"/>
    <mergeCell ref="C9:C10"/>
    <mergeCell ref="D9:D10"/>
    <mergeCell ref="E9:E10"/>
  </mergeCells>
  <pageMargins left="0.2" right="0.2" top="0.39" bottom="0.38" header="0.8" footer="0.16"/>
  <pageSetup paperSize="9" scale="95" orientation="landscape" horizontalDpi="180" verticalDpi="180" r:id="rId1"/>
  <colBreaks count="1" manualBreakCount="1">
    <brk id="24" max="3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I26"/>
  <sheetViews>
    <sheetView workbookViewId="0">
      <selection activeCell="D18" sqref="D18:H18"/>
    </sheetView>
  </sheetViews>
  <sheetFormatPr defaultRowHeight="15.75"/>
  <cols>
    <col min="1" max="1" width="6.140625" style="5" customWidth="1"/>
    <col min="2" max="2" width="18.28515625" style="5" customWidth="1"/>
    <col min="3" max="3" width="16.42578125" style="5" customWidth="1"/>
    <col min="4" max="4" width="6.85546875" style="5" customWidth="1"/>
    <col min="5" max="5" width="11.140625" style="48" customWidth="1"/>
    <col min="6" max="6" width="7.42578125" style="5" customWidth="1"/>
    <col min="7" max="7" width="13.140625" style="5" customWidth="1"/>
    <col min="8" max="8" width="9.28515625" style="17" customWidth="1"/>
    <col min="9" max="9" width="10.42578125" style="17" customWidth="1"/>
    <col min="10" max="10" width="15.85546875" style="2" customWidth="1"/>
    <col min="11" max="11" width="18.140625" style="2" customWidth="1"/>
    <col min="12" max="12" width="9.28515625" style="2" customWidth="1"/>
    <col min="13" max="35" width="9.140625" style="2"/>
    <col min="36" max="16384" width="9.140625" style="5"/>
  </cols>
  <sheetData>
    <row r="1" spans="1:35">
      <c r="A1" s="2" t="s">
        <v>27</v>
      </c>
      <c r="B1" s="1"/>
      <c r="C1" s="2"/>
      <c r="D1" s="2"/>
      <c r="E1" s="12"/>
      <c r="F1" s="13"/>
      <c r="G1" s="13"/>
      <c r="H1" s="13"/>
      <c r="I1" s="13"/>
    </row>
    <row r="2" spans="1:35" ht="15" customHeight="1">
      <c r="A2" s="14" t="s">
        <v>200</v>
      </c>
      <c r="B2" s="1"/>
      <c r="C2" s="14"/>
      <c r="D2" s="14"/>
      <c r="E2" s="40"/>
      <c r="F2" s="223"/>
      <c r="G2" s="223"/>
      <c r="H2" s="223"/>
      <c r="I2" s="223"/>
    </row>
    <row r="3" spans="1:35" s="6" customFormat="1" ht="9" customHeight="1">
      <c r="A3" s="713"/>
      <c r="B3" s="713"/>
      <c r="C3" s="713"/>
      <c r="D3" s="713"/>
      <c r="E3" s="713"/>
      <c r="F3" s="713"/>
      <c r="G3" s="713"/>
      <c r="H3" s="713"/>
      <c r="I3" s="227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</row>
    <row r="4" spans="1:35" s="6" customFormat="1" ht="14.25" customHeight="1">
      <c r="A4" s="713" t="s">
        <v>389</v>
      </c>
      <c r="B4" s="713"/>
      <c r="C4" s="713"/>
      <c r="D4" s="713"/>
      <c r="E4" s="713"/>
      <c r="F4" s="713"/>
      <c r="G4" s="713"/>
      <c r="H4" s="713"/>
      <c r="I4" s="713"/>
      <c r="J4" s="713"/>
      <c r="K4" s="713"/>
      <c r="L4" s="713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</row>
    <row r="5" spans="1:35" ht="15.75" customHeight="1">
      <c r="A5" s="687" t="s">
        <v>218</v>
      </c>
      <c r="B5" s="687"/>
      <c r="C5" s="687"/>
      <c r="D5" s="687"/>
      <c r="E5" s="687"/>
      <c r="F5" s="687"/>
      <c r="G5" s="687"/>
      <c r="H5" s="687"/>
      <c r="I5" s="687"/>
      <c r="J5" s="687"/>
      <c r="K5" s="687"/>
      <c r="L5" s="687"/>
    </row>
    <row r="6" spans="1:35" ht="15" customHeight="1">
      <c r="A6" s="688" t="s">
        <v>412</v>
      </c>
      <c r="B6" s="688"/>
      <c r="C6" s="688"/>
      <c r="D6" s="688"/>
      <c r="E6" s="688"/>
      <c r="F6" s="688"/>
      <c r="G6" s="688"/>
      <c r="H6" s="688"/>
      <c r="I6" s="688"/>
      <c r="J6" s="688"/>
      <c r="K6" s="688"/>
      <c r="L6" s="688"/>
    </row>
    <row r="7" spans="1:35" ht="15" customHeight="1">
      <c r="A7" s="226"/>
      <c r="B7" s="226"/>
      <c r="C7" s="226"/>
      <c r="D7" s="226"/>
      <c r="E7" s="226"/>
      <c r="F7" s="226"/>
      <c r="G7" s="226"/>
      <c r="H7" s="226"/>
      <c r="I7" s="226"/>
      <c r="K7" s="703" t="s">
        <v>385</v>
      </c>
      <c r="L7" s="703"/>
    </row>
    <row r="8" spans="1:35" ht="6.75" customHeight="1">
      <c r="A8" s="662"/>
      <c r="B8" s="662"/>
      <c r="C8" s="662"/>
      <c r="D8" s="662"/>
      <c r="E8" s="662"/>
      <c r="F8" s="662"/>
      <c r="G8" s="662"/>
      <c r="H8" s="662"/>
      <c r="I8" s="223"/>
    </row>
    <row r="9" spans="1:35" ht="26.25" customHeight="1">
      <c r="A9" s="740" t="s">
        <v>0</v>
      </c>
      <c r="B9" s="742" t="s">
        <v>1</v>
      </c>
      <c r="C9" s="743" t="s">
        <v>2</v>
      </c>
      <c r="D9" s="745" t="s">
        <v>3</v>
      </c>
      <c r="E9" s="747" t="s">
        <v>4</v>
      </c>
      <c r="F9" s="742" t="s">
        <v>6</v>
      </c>
      <c r="G9" s="742"/>
      <c r="H9" s="718" t="s">
        <v>199</v>
      </c>
      <c r="I9" s="697" t="s">
        <v>374</v>
      </c>
      <c r="J9" s="704" t="s">
        <v>375</v>
      </c>
      <c r="K9" s="704" t="s">
        <v>403</v>
      </c>
      <c r="L9" s="706" t="s">
        <v>25</v>
      </c>
    </row>
    <row r="10" spans="1:35" ht="26.25" customHeight="1">
      <c r="A10" s="741"/>
      <c r="B10" s="715"/>
      <c r="C10" s="744"/>
      <c r="D10" s="746"/>
      <c r="E10" s="696"/>
      <c r="F10" s="715"/>
      <c r="G10" s="715"/>
      <c r="H10" s="719"/>
      <c r="I10" s="698"/>
      <c r="J10" s="705"/>
      <c r="K10" s="705"/>
      <c r="L10" s="707"/>
    </row>
    <row r="11" spans="1:35" ht="22.5" customHeight="1">
      <c r="A11" s="121" t="s">
        <v>185</v>
      </c>
      <c r="B11" s="104" t="s">
        <v>189</v>
      </c>
      <c r="C11" s="105"/>
      <c r="D11" s="105"/>
      <c r="E11" s="105"/>
      <c r="F11" s="105"/>
      <c r="G11" s="105"/>
      <c r="H11" s="463"/>
      <c r="I11" s="464"/>
      <c r="J11" s="465"/>
      <c r="K11" s="465"/>
      <c r="L11" s="465"/>
    </row>
    <row r="12" spans="1:35" s="2" customFormat="1" ht="22.5" customHeight="1">
      <c r="A12" s="115">
        <v>1</v>
      </c>
      <c r="B12" s="119" t="s">
        <v>175</v>
      </c>
      <c r="C12" s="116" t="s">
        <v>176</v>
      </c>
      <c r="D12" s="382" t="s">
        <v>174</v>
      </c>
      <c r="E12" s="117" t="s">
        <v>177</v>
      </c>
      <c r="F12" s="118" t="s">
        <v>16</v>
      </c>
      <c r="G12" s="120" t="s">
        <v>178</v>
      </c>
      <c r="H12" s="462">
        <v>1</v>
      </c>
      <c r="I12" s="649">
        <f>6500052/10</f>
        <v>650005.19999999995</v>
      </c>
      <c r="J12" s="538">
        <f>I12*5</f>
        <v>3250026</v>
      </c>
      <c r="K12" s="538">
        <f>I12+J12</f>
        <v>3900031.2</v>
      </c>
      <c r="L12" s="447"/>
    </row>
    <row r="13" spans="1:35" s="2" customFormat="1" ht="22.5" customHeight="1">
      <c r="A13" s="446" t="s">
        <v>183</v>
      </c>
      <c r="B13" s="748" t="s">
        <v>184</v>
      </c>
      <c r="C13" s="749"/>
      <c r="D13" s="749"/>
      <c r="E13" s="47"/>
      <c r="F13" s="735"/>
      <c r="G13" s="735"/>
      <c r="H13" s="228"/>
      <c r="I13" s="650"/>
      <c r="J13" s="538"/>
      <c r="K13" s="538"/>
      <c r="L13" s="447"/>
    </row>
    <row r="14" spans="1:35" s="2" customFormat="1" ht="22.5" customHeight="1">
      <c r="A14" s="489">
        <v>2</v>
      </c>
      <c r="B14" s="490" t="s">
        <v>311</v>
      </c>
      <c r="C14" s="491" t="s">
        <v>312</v>
      </c>
      <c r="D14" s="420" t="s">
        <v>226</v>
      </c>
      <c r="E14" s="492" t="s">
        <v>313</v>
      </c>
      <c r="F14" s="493" t="s">
        <v>7</v>
      </c>
      <c r="G14" s="494" t="s">
        <v>12</v>
      </c>
      <c r="H14" s="495">
        <v>1</v>
      </c>
      <c r="I14" s="560">
        <f>6500052/10</f>
        <v>650005.19999999995</v>
      </c>
      <c r="J14" s="557">
        <f>I14*5</f>
        <v>3250026</v>
      </c>
      <c r="K14" s="557">
        <f>I14+J14</f>
        <v>3900031.2</v>
      </c>
      <c r="L14" s="496"/>
    </row>
    <row r="15" spans="1:35" s="2" customFormat="1" ht="22.5" customHeight="1">
      <c r="A15" s="708" t="s">
        <v>392</v>
      </c>
      <c r="B15" s="709"/>
      <c r="C15" s="709"/>
      <c r="D15" s="709"/>
      <c r="E15" s="709"/>
      <c r="F15" s="709"/>
      <c r="G15" s="709"/>
      <c r="H15" s="710"/>
      <c r="I15" s="556">
        <f>I12+I14</f>
        <v>1300010.3999999999</v>
      </c>
      <c r="J15" s="548">
        <f>J12+J14</f>
        <v>6500052</v>
      </c>
      <c r="K15" s="548">
        <f>K12+K14</f>
        <v>7800062.4000000004</v>
      </c>
      <c r="L15" s="479"/>
    </row>
    <row r="16" spans="1:35" s="2" customFormat="1" ht="26.25" customHeight="1">
      <c r="A16" s="181"/>
      <c r="B16" s="587" t="s">
        <v>397</v>
      </c>
      <c r="C16" s="587"/>
      <c r="D16" s="587"/>
      <c r="E16" s="587"/>
      <c r="F16" s="587"/>
      <c r="G16" s="26"/>
      <c r="H16" s="182"/>
      <c r="I16" s="480"/>
    </row>
    <row r="18" spans="1:12" s="2" customFormat="1">
      <c r="A18" s="687" t="s">
        <v>216</v>
      </c>
      <c r="B18" s="687"/>
      <c r="C18" s="687"/>
      <c r="D18" s="736" t="s">
        <v>210</v>
      </c>
      <c r="E18" s="736"/>
      <c r="F18" s="736"/>
      <c r="G18" s="736"/>
      <c r="H18" s="736"/>
      <c r="I18" s="711" t="s">
        <v>214</v>
      </c>
      <c r="J18" s="711"/>
      <c r="K18" s="711"/>
      <c r="L18" s="711"/>
    </row>
    <row r="19" spans="1:12" s="2" customFormat="1">
      <c r="A19" s="6"/>
      <c r="B19" s="6"/>
      <c r="C19" s="6"/>
      <c r="D19" s="736" t="s">
        <v>211</v>
      </c>
      <c r="E19" s="736"/>
      <c r="F19" s="736"/>
      <c r="G19" s="736"/>
      <c r="H19" s="736"/>
      <c r="I19" s="711" t="s">
        <v>215</v>
      </c>
      <c r="J19" s="711"/>
      <c r="K19" s="711"/>
      <c r="L19" s="711"/>
    </row>
    <row r="20" spans="1:12" s="2" customFormat="1">
      <c r="A20" s="6"/>
      <c r="B20" s="6"/>
      <c r="C20" s="6"/>
      <c r="D20" s="6"/>
      <c r="E20" s="143"/>
      <c r="F20" s="6"/>
      <c r="G20" s="6"/>
      <c r="H20" s="225"/>
      <c r="I20" s="225"/>
      <c r="J20" s="524"/>
      <c r="K20" s="524"/>
    </row>
    <row r="21" spans="1:12" s="2" customFormat="1">
      <c r="A21" s="6"/>
      <c r="B21" s="6"/>
      <c r="C21" s="6"/>
      <c r="D21" s="6"/>
      <c r="E21" s="143"/>
      <c r="F21" s="6"/>
      <c r="G21" s="6"/>
      <c r="H21" s="225"/>
      <c r="I21" s="225"/>
      <c r="J21" s="524"/>
      <c r="K21" s="524"/>
    </row>
    <row r="22" spans="1:12" s="2" customFormat="1">
      <c r="A22" s="6"/>
      <c r="B22" s="6"/>
      <c r="C22" s="6"/>
      <c r="D22" s="6"/>
      <c r="E22" s="143"/>
      <c r="F22" s="6"/>
      <c r="G22" s="6"/>
      <c r="H22" s="225"/>
      <c r="I22" s="687" t="s">
        <v>411</v>
      </c>
      <c r="J22" s="687"/>
      <c r="K22" s="687"/>
      <c r="L22" s="687"/>
    </row>
    <row r="23" spans="1:12" s="2" customFormat="1">
      <c r="A23" s="6"/>
      <c r="B23" s="6"/>
      <c r="C23" s="6"/>
      <c r="D23" s="6"/>
      <c r="E23" s="143"/>
      <c r="F23" s="6"/>
      <c r="G23" s="6"/>
      <c r="H23" s="225"/>
      <c r="I23" s="225"/>
      <c r="J23" s="524"/>
      <c r="K23" s="524"/>
    </row>
    <row r="24" spans="1:12" s="2" customFormat="1">
      <c r="A24" s="6"/>
      <c r="B24" s="6"/>
      <c r="C24" s="6"/>
      <c r="D24" s="6"/>
      <c r="E24" s="143"/>
      <c r="F24" s="6"/>
      <c r="G24" s="6"/>
      <c r="H24" s="225"/>
      <c r="I24" s="225"/>
      <c r="J24" s="524"/>
      <c r="K24" s="524"/>
    </row>
    <row r="25" spans="1:12" s="2" customFormat="1">
      <c r="A25" s="6"/>
      <c r="B25" s="6"/>
      <c r="C25" s="6"/>
      <c r="D25" s="6"/>
      <c r="E25" s="143"/>
      <c r="F25" s="6"/>
      <c r="G25" s="6"/>
      <c r="H25" s="225"/>
      <c r="I25" s="225"/>
      <c r="J25" s="524"/>
      <c r="K25" s="524"/>
    </row>
    <row r="26" spans="1:12" s="2" customFormat="1">
      <c r="A26" s="687" t="s">
        <v>212</v>
      </c>
      <c r="B26" s="687"/>
      <c r="C26" s="687"/>
      <c r="D26" s="736" t="s">
        <v>373</v>
      </c>
      <c r="E26" s="736"/>
      <c r="F26" s="736"/>
      <c r="G26" s="736"/>
      <c r="H26" s="736"/>
      <c r="I26" s="711" t="s">
        <v>213</v>
      </c>
      <c r="J26" s="711"/>
      <c r="K26" s="711"/>
      <c r="L26" s="711"/>
    </row>
  </sheetData>
  <sortState ref="A17:AM20">
    <sortCondition ref="D17:D20"/>
  </sortState>
  <mergeCells count="29">
    <mergeCell ref="A15:H15"/>
    <mergeCell ref="J9:J10"/>
    <mergeCell ref="K9:K10"/>
    <mergeCell ref="L9:L10"/>
    <mergeCell ref="A26:C26"/>
    <mergeCell ref="A18:C18"/>
    <mergeCell ref="F13:G13"/>
    <mergeCell ref="B13:D13"/>
    <mergeCell ref="D18:H18"/>
    <mergeCell ref="D19:H19"/>
    <mergeCell ref="D26:H26"/>
    <mergeCell ref="I18:L18"/>
    <mergeCell ref="I19:L19"/>
    <mergeCell ref="I26:L26"/>
    <mergeCell ref="I22:L22"/>
    <mergeCell ref="A3:H3"/>
    <mergeCell ref="A9:A10"/>
    <mergeCell ref="B9:B10"/>
    <mergeCell ref="C9:C10"/>
    <mergeCell ref="D9:D10"/>
    <mergeCell ref="E9:E10"/>
    <mergeCell ref="A8:H8"/>
    <mergeCell ref="F9:G10"/>
    <mergeCell ref="H9:H10"/>
    <mergeCell ref="I9:I10"/>
    <mergeCell ref="A4:L4"/>
    <mergeCell ref="A5:L5"/>
    <mergeCell ref="A6:L6"/>
    <mergeCell ref="K7:L7"/>
  </mergeCells>
  <pageMargins left="0.2" right="0.27" top="0.52" bottom="0.52" header="0.93" footer="0.16"/>
  <pageSetup paperSize="9" orientation="landscape" horizontalDpi="180" verticalDpi="18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V26"/>
  <sheetViews>
    <sheetView zoomScaleNormal="100" workbookViewId="0">
      <selection activeCell="J16" sqref="J16"/>
    </sheetView>
  </sheetViews>
  <sheetFormatPr defaultRowHeight="15.75"/>
  <cols>
    <col min="1" max="1" width="5.42578125" customWidth="1"/>
    <col min="2" max="2" width="17.7109375" customWidth="1"/>
    <col min="3" max="3" width="15.28515625" customWidth="1"/>
    <col min="4" max="4" width="7.140625" customWidth="1"/>
    <col min="5" max="5" width="11" style="49" customWidth="1"/>
    <col min="6" max="6" width="7.140625" customWidth="1"/>
    <col min="7" max="7" width="12.28515625" customWidth="1"/>
    <col min="8" max="8" width="8.28515625" customWidth="1"/>
    <col min="9" max="9" width="11.5703125" style="16" customWidth="1"/>
    <col min="10" max="10" width="15.42578125" style="2" customWidth="1"/>
    <col min="11" max="11" width="18.42578125" style="35" customWidth="1"/>
    <col min="12" max="12" width="11.42578125" style="16" customWidth="1"/>
    <col min="13" max="22" width="9.140625" style="16"/>
  </cols>
  <sheetData>
    <row r="1" spans="1:12">
      <c r="A1" s="5" t="s">
        <v>162</v>
      </c>
      <c r="B1" s="5"/>
      <c r="C1" s="5"/>
      <c r="D1" s="5"/>
      <c r="E1" s="48"/>
      <c r="F1" s="17"/>
      <c r="G1" s="17"/>
      <c r="H1" s="17"/>
      <c r="I1" s="13"/>
    </row>
    <row r="2" spans="1:12">
      <c r="A2" s="6" t="s">
        <v>200</v>
      </c>
      <c r="B2" s="6"/>
      <c r="C2" s="6"/>
      <c r="D2" s="5"/>
      <c r="E2" s="48"/>
      <c r="F2" s="17"/>
      <c r="G2" s="17"/>
      <c r="H2" s="17"/>
      <c r="I2" s="13"/>
    </row>
    <row r="3" spans="1:12" ht="9" customHeight="1">
      <c r="A3" s="5"/>
      <c r="B3" s="5"/>
      <c r="C3" s="5"/>
      <c r="D3" s="5"/>
      <c r="E3" s="48"/>
      <c r="F3" s="17"/>
      <c r="G3" s="17"/>
      <c r="H3" s="17"/>
      <c r="I3" s="13"/>
    </row>
    <row r="4" spans="1:12" ht="15.75" customHeight="1">
      <c r="A4" s="713" t="s">
        <v>390</v>
      </c>
      <c r="B4" s="713"/>
      <c r="C4" s="713"/>
      <c r="D4" s="713"/>
      <c r="E4" s="713"/>
      <c r="F4" s="713"/>
      <c r="G4" s="713"/>
      <c r="H4" s="713"/>
      <c r="I4" s="713"/>
      <c r="J4" s="713"/>
      <c r="K4" s="713"/>
      <c r="L4" s="713"/>
    </row>
    <row r="5" spans="1:12" ht="14.25" customHeight="1">
      <c r="A5" s="687" t="s">
        <v>218</v>
      </c>
      <c r="B5" s="687"/>
      <c r="C5" s="687"/>
      <c r="D5" s="687"/>
      <c r="E5" s="687"/>
      <c r="F5" s="687"/>
      <c r="G5" s="687"/>
      <c r="H5" s="687"/>
      <c r="I5" s="687"/>
      <c r="J5" s="687"/>
      <c r="K5" s="687"/>
      <c r="L5" s="687"/>
    </row>
    <row r="6" spans="1:12" ht="18.75" customHeight="1">
      <c r="A6" s="688" t="s">
        <v>413</v>
      </c>
      <c r="B6" s="688"/>
      <c r="C6" s="688"/>
      <c r="D6" s="688"/>
      <c r="E6" s="688"/>
      <c r="F6" s="688"/>
      <c r="G6" s="688"/>
      <c r="H6" s="688"/>
      <c r="I6" s="688"/>
      <c r="J6" s="688"/>
      <c r="K6" s="688"/>
      <c r="L6" s="688"/>
    </row>
    <row r="7" spans="1:12" ht="16.5" customHeight="1">
      <c r="A7" s="138"/>
      <c r="B7" s="138"/>
      <c r="C7" s="138"/>
      <c r="D7" s="138"/>
      <c r="E7" s="138"/>
      <c r="F7" s="138"/>
      <c r="G7" s="138"/>
      <c r="H7" s="138"/>
      <c r="I7" s="224"/>
      <c r="K7" s="703" t="s">
        <v>385</v>
      </c>
      <c r="L7" s="703"/>
    </row>
    <row r="8" spans="1:12" ht="6" customHeight="1">
      <c r="A8" s="525"/>
      <c r="B8" s="525"/>
      <c r="C8" s="525"/>
      <c r="D8" s="525"/>
      <c r="E8" s="525"/>
      <c r="F8" s="525"/>
      <c r="G8" s="525"/>
      <c r="H8" s="525"/>
      <c r="I8" s="522"/>
      <c r="K8" s="571"/>
    </row>
    <row r="9" spans="1:12" ht="20.25" customHeight="1">
      <c r="A9" s="758" t="s">
        <v>0</v>
      </c>
      <c r="B9" s="750" t="s">
        <v>1</v>
      </c>
      <c r="C9" s="751" t="s">
        <v>2</v>
      </c>
      <c r="D9" s="752" t="s">
        <v>3</v>
      </c>
      <c r="E9" s="753" t="s">
        <v>4</v>
      </c>
      <c r="F9" s="758" t="s">
        <v>6</v>
      </c>
      <c r="G9" s="759"/>
      <c r="H9" s="754" t="s">
        <v>199</v>
      </c>
      <c r="I9" s="697" t="s">
        <v>374</v>
      </c>
      <c r="J9" s="704" t="s">
        <v>375</v>
      </c>
      <c r="K9" s="704" t="s">
        <v>403</v>
      </c>
      <c r="L9" s="706" t="s">
        <v>25</v>
      </c>
    </row>
    <row r="10" spans="1:12" ht="27.75" customHeight="1">
      <c r="A10" s="690"/>
      <c r="B10" s="715"/>
      <c r="C10" s="692"/>
      <c r="D10" s="694"/>
      <c r="E10" s="696"/>
      <c r="F10" s="690"/>
      <c r="G10" s="700"/>
      <c r="H10" s="755"/>
      <c r="I10" s="698"/>
      <c r="J10" s="705"/>
      <c r="K10" s="705"/>
      <c r="L10" s="707"/>
    </row>
    <row r="11" spans="1:12" ht="23.1" customHeight="1">
      <c r="A11" s="18" t="s">
        <v>186</v>
      </c>
      <c r="B11" s="466" t="s">
        <v>189</v>
      </c>
      <c r="C11" s="467"/>
      <c r="D11" s="467"/>
      <c r="E11" s="467"/>
      <c r="F11" s="467"/>
      <c r="G11" s="467"/>
      <c r="H11" s="467"/>
      <c r="I11" s="464"/>
      <c r="J11" s="465"/>
      <c r="K11" s="469"/>
      <c r="L11" s="470"/>
    </row>
    <row r="12" spans="1:12" s="16" customFormat="1" ht="23.1" customHeight="1">
      <c r="A12" s="107">
        <v>1</v>
      </c>
      <c r="B12" s="108" t="s">
        <v>179</v>
      </c>
      <c r="C12" s="109" t="s">
        <v>180</v>
      </c>
      <c r="D12" s="110" t="s">
        <v>144</v>
      </c>
      <c r="E12" s="111" t="s">
        <v>181</v>
      </c>
      <c r="F12" s="112" t="s">
        <v>16</v>
      </c>
      <c r="G12" s="33" t="s">
        <v>17</v>
      </c>
      <c r="H12" s="468">
        <v>1</v>
      </c>
      <c r="I12" s="558">
        <f>4921632/10</f>
        <v>492163.2</v>
      </c>
      <c r="J12" s="559">
        <f>I12*5</f>
        <v>2460816</v>
      </c>
      <c r="K12" s="559">
        <f>I12+J12</f>
        <v>2952979.2</v>
      </c>
      <c r="L12" s="459"/>
    </row>
    <row r="13" spans="1:12" s="16" customFormat="1" ht="23.1" customHeight="1">
      <c r="A13" s="212" t="s">
        <v>187</v>
      </c>
      <c r="B13" s="145" t="s">
        <v>184</v>
      </c>
      <c r="C13" s="19"/>
      <c r="D13" s="19"/>
      <c r="E13" s="19"/>
      <c r="F13" s="19"/>
      <c r="G13" s="19"/>
      <c r="H13" s="19"/>
      <c r="I13" s="562"/>
      <c r="J13" s="563"/>
      <c r="K13" s="563"/>
      <c r="L13" s="459"/>
    </row>
    <row r="14" spans="1:12" s="16" customFormat="1" ht="23.1" customHeight="1">
      <c r="A14" s="625">
        <v>2</v>
      </c>
      <c r="B14" s="626" t="s">
        <v>333</v>
      </c>
      <c r="C14" s="627" t="s">
        <v>334</v>
      </c>
      <c r="D14" s="628" t="s">
        <v>335</v>
      </c>
      <c r="E14" s="629" t="s">
        <v>336</v>
      </c>
      <c r="F14" s="630" t="s">
        <v>14</v>
      </c>
      <c r="G14" s="631" t="s">
        <v>8</v>
      </c>
      <c r="H14" s="632">
        <v>1</v>
      </c>
      <c r="I14" s="633">
        <f>4921632/10</f>
        <v>492163.2</v>
      </c>
      <c r="J14" s="634">
        <f>I14*5</f>
        <v>2460816</v>
      </c>
      <c r="K14" s="634">
        <f>I14+J14</f>
        <v>2952979.2</v>
      </c>
      <c r="L14" s="635"/>
    </row>
    <row r="15" spans="1:12" s="16" customFormat="1" ht="23.1" customHeight="1">
      <c r="A15" s="756" t="s">
        <v>392</v>
      </c>
      <c r="B15" s="756"/>
      <c r="C15" s="756"/>
      <c r="D15" s="756"/>
      <c r="E15" s="756"/>
      <c r="F15" s="756"/>
      <c r="G15" s="756"/>
      <c r="H15" s="757"/>
      <c r="I15" s="622">
        <f>I12+I14</f>
        <v>984326.4</v>
      </c>
      <c r="J15" s="623">
        <f>J12+J14</f>
        <v>4921632</v>
      </c>
      <c r="K15" s="623">
        <f>K12+K14</f>
        <v>5905958.4000000004</v>
      </c>
      <c r="L15" s="624"/>
    </row>
    <row r="16" spans="1:12" ht="24.75" customHeight="1">
      <c r="B16" s="588" t="s">
        <v>398</v>
      </c>
      <c r="C16" s="588"/>
      <c r="D16" s="588"/>
      <c r="E16" s="588"/>
      <c r="F16" s="588"/>
      <c r="G16" s="588"/>
    </row>
    <row r="18" spans="1:12" s="16" customFormat="1">
      <c r="A18" s="687" t="s">
        <v>216</v>
      </c>
      <c r="B18" s="687"/>
      <c r="C18" s="687"/>
      <c r="D18" s="736" t="s">
        <v>210</v>
      </c>
      <c r="E18" s="736"/>
      <c r="F18" s="736"/>
      <c r="G18" s="736"/>
      <c r="H18" s="736"/>
      <c r="I18" s="736"/>
      <c r="J18" s="711" t="s">
        <v>214</v>
      </c>
      <c r="K18" s="711"/>
      <c r="L18" s="711"/>
    </row>
    <row r="19" spans="1:12" s="16" customFormat="1">
      <c r="A19" s="6"/>
      <c r="B19" s="6"/>
      <c r="C19" s="6"/>
      <c r="D19" s="736" t="s">
        <v>211</v>
      </c>
      <c r="E19" s="736"/>
      <c r="F19" s="736"/>
      <c r="G19" s="736"/>
      <c r="H19" s="736"/>
      <c r="I19" s="736"/>
      <c r="J19" s="711" t="s">
        <v>215</v>
      </c>
      <c r="K19" s="711"/>
      <c r="L19" s="711"/>
    </row>
    <row r="20" spans="1:12" s="16" customFormat="1">
      <c r="A20" s="6"/>
      <c r="B20" s="6"/>
      <c r="C20" s="6"/>
      <c r="D20" s="6"/>
      <c r="E20" s="143"/>
      <c r="F20" s="6"/>
      <c r="G20" s="6"/>
      <c r="H20" s="171"/>
      <c r="I20" s="223"/>
      <c r="K20" s="524"/>
      <c r="L20" s="521"/>
    </row>
    <row r="21" spans="1:12" s="16" customFormat="1">
      <c r="A21" s="6"/>
      <c r="B21" s="6"/>
      <c r="C21" s="6"/>
      <c r="D21" s="6"/>
      <c r="E21" s="143"/>
      <c r="F21" s="6"/>
      <c r="G21" s="6"/>
      <c r="H21" s="171"/>
      <c r="I21" s="223"/>
      <c r="K21" s="524"/>
      <c r="L21" s="521"/>
    </row>
    <row r="22" spans="1:12" s="16" customFormat="1">
      <c r="A22" s="6"/>
      <c r="B22" s="6"/>
      <c r="C22" s="6"/>
      <c r="D22" s="6"/>
      <c r="E22" s="143"/>
      <c r="F22" s="6"/>
      <c r="G22" s="6"/>
      <c r="H22" s="171"/>
      <c r="I22" s="223"/>
      <c r="J22" s="687" t="s">
        <v>411</v>
      </c>
      <c r="K22" s="687"/>
      <c r="L22" s="687"/>
    </row>
    <row r="23" spans="1:12" s="16" customFormat="1">
      <c r="A23" s="6"/>
      <c r="B23" s="6"/>
      <c r="C23" s="6"/>
      <c r="D23" s="6"/>
      <c r="E23" s="143"/>
      <c r="F23" s="6"/>
      <c r="G23" s="6"/>
      <c r="H23" s="171"/>
      <c r="I23" s="223"/>
      <c r="K23" s="524"/>
      <c r="L23" s="521"/>
    </row>
    <row r="24" spans="1:12" s="16" customFormat="1">
      <c r="A24" s="6"/>
      <c r="B24" s="6"/>
      <c r="C24" s="6"/>
      <c r="D24" s="6"/>
      <c r="E24" s="143"/>
      <c r="F24" s="6"/>
      <c r="G24" s="6"/>
      <c r="H24" s="171"/>
      <c r="I24" s="223"/>
      <c r="K24" s="524"/>
      <c r="L24" s="521"/>
    </row>
    <row r="25" spans="1:12" s="16" customFormat="1">
      <c r="A25" s="6"/>
      <c r="B25" s="6"/>
      <c r="C25" s="6"/>
      <c r="D25" s="6"/>
      <c r="E25" s="143"/>
      <c r="F25" s="6"/>
      <c r="G25" s="6"/>
      <c r="H25" s="171"/>
      <c r="I25" s="223"/>
      <c r="K25" s="524"/>
      <c r="L25" s="521"/>
    </row>
    <row r="26" spans="1:12" s="16" customFormat="1">
      <c r="A26" s="687" t="s">
        <v>212</v>
      </c>
      <c r="B26" s="687"/>
      <c r="C26" s="687"/>
      <c r="D26" s="736" t="s">
        <v>373</v>
      </c>
      <c r="E26" s="736"/>
      <c r="F26" s="736"/>
      <c r="G26" s="736"/>
      <c r="H26" s="736"/>
      <c r="I26" s="736"/>
      <c r="J26" s="711" t="s">
        <v>213</v>
      </c>
      <c r="K26" s="711"/>
      <c r="L26" s="711"/>
    </row>
  </sheetData>
  <sortState ref="B27:J28">
    <sortCondition ref="D27:D28"/>
  </sortState>
  <mergeCells count="25">
    <mergeCell ref="D26:I26"/>
    <mergeCell ref="A15:H15"/>
    <mergeCell ref="K9:K10"/>
    <mergeCell ref="L9:L10"/>
    <mergeCell ref="J9:J10"/>
    <mergeCell ref="F9:G10"/>
    <mergeCell ref="A9:A10"/>
    <mergeCell ref="I9:I10"/>
    <mergeCell ref="J22:L22"/>
    <mergeCell ref="A4:L4"/>
    <mergeCell ref="A5:L5"/>
    <mergeCell ref="A6:L6"/>
    <mergeCell ref="A26:C26"/>
    <mergeCell ref="A18:C18"/>
    <mergeCell ref="B9:B10"/>
    <mergeCell ref="C9:C10"/>
    <mergeCell ref="D9:D10"/>
    <mergeCell ref="E9:E10"/>
    <mergeCell ref="H9:H10"/>
    <mergeCell ref="K7:L7"/>
    <mergeCell ref="J18:L18"/>
    <mergeCell ref="J19:L19"/>
    <mergeCell ref="J26:L26"/>
    <mergeCell ref="D18:I18"/>
    <mergeCell ref="D19:I19"/>
  </mergeCells>
  <pageMargins left="0.32" right="0.2" top="0.45" bottom="0.54" header="0.99" footer="0.21"/>
  <pageSetup paperSize="9" orientation="landscape" horizontalDpi="180" verticalDpi="180" r:id="rId1"/>
  <colBreaks count="1" manualBreakCount="1"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Tổng hợp</vt:lpstr>
      <vt:lpstr>CĐ</vt:lpstr>
      <vt:lpstr>BSĐK</vt:lpstr>
      <vt:lpstr>Dược</vt:lpstr>
      <vt:lpstr>CNĐD</vt:lpstr>
      <vt:lpstr>YHDP</vt:lpstr>
      <vt:lpstr>RHM</vt:lpstr>
      <vt:lpstr>RHM!Print_Area</vt:lpstr>
      <vt:lpstr>BSĐK!Print_Titles</vt:lpstr>
      <vt:lpstr>CNĐD!Print_Titles</vt:lpstr>
      <vt:lpstr>Dược!Print_Titles</vt:lpstr>
      <vt:lpstr>YHDP!Print_Titles</vt:lpstr>
    </vt:vector>
  </TitlesOfParts>
  <Company>Pearlland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MayTinhDucDung</dc:creator>
  <cp:lastModifiedBy>Admins</cp:lastModifiedBy>
  <cp:lastPrinted>2016-08-06T02:37:59Z</cp:lastPrinted>
  <dcterms:created xsi:type="dcterms:W3CDTF">2015-06-09T06:49:34Z</dcterms:created>
  <dcterms:modified xsi:type="dcterms:W3CDTF">2016-08-06T02:38:01Z</dcterms:modified>
</cp:coreProperties>
</file>